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301"/>
  <workbookPr/>
  <mc:AlternateContent xmlns:mc="http://schemas.openxmlformats.org/markup-compatibility/2006">
    <mc:Choice Requires="x15">
      <x15ac:absPath xmlns:x15ac="http://schemas.microsoft.com/office/spreadsheetml/2010/11/ac" url="C:\Users\RichardT\Downloads\"/>
    </mc:Choice>
  </mc:AlternateContent>
  <xr:revisionPtr revIDLastSave="10" documentId="13_ncr:1_{4605E8CC-E904-4837-9DFC-F37F5A2EB876}" xr6:coauthVersionLast="47" xr6:coauthVersionMax="47" xr10:uidLastSave="{951733DB-08F9-4CB6-B83C-3F6DBC0AC6AA}"/>
  <bookViews>
    <workbookView xWindow="28680" yWindow="-120" windowWidth="29040" windowHeight="16440" activeTab="1" xr2:uid="{00000000-000D-0000-FFFF-FFFF00000000}"/>
  </bookViews>
  <sheets>
    <sheet name="Notes Pls Read" sheetId="2" r:id="rId1"/>
    <sheet name="Expense Claim Form" sheetId="5" r:id="rId2"/>
    <sheet name="EXPP Upload tab" sheetId="9" state="hidden" r:id="rId3"/>
    <sheet name="RA Upload tab" sheetId="4" state="hidden" r:id="rId4"/>
    <sheet name="RA T Upload tab" sheetId="6" state="hidden" r:id="rId5"/>
    <sheet name="MG - F Upload tab" sheetId="7" state="hidden" r:id="rId6"/>
    <sheet name="MG-RA Upload tab " sheetId="8" state="hidden" r:id="rId7"/>
    <sheet name="Validations" sheetId="3" state="hidden" r:id="rId8"/>
    <sheet name="Original Expense_form" sheetId="1" state="hidden" r:id="rId9"/>
  </sheets>
  <definedNames>
    <definedName name="_xlnm.Print_Area" localSheetId="1">'Expense Claim Form'!$B$2:$K$48</definedName>
    <definedName name="_xlnm.Print_Area" localSheetId="0">'Notes Pls Read'!$B$1:$C$92</definedName>
    <definedName name="_xlnm.Print_Area" localSheetId="8">'Original Expense_form'!$B$2:$Q$49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7" i="5" l="1"/>
  <c r="K58" i="5"/>
  <c r="K59" i="5"/>
  <c r="K60" i="5"/>
  <c r="K48" i="5"/>
  <c r="K49" i="5"/>
  <c r="K50" i="5"/>
  <c r="K38" i="5"/>
  <c r="K39" i="5"/>
  <c r="N4" i="4"/>
  <c r="N5" i="4"/>
  <c r="N6" i="4"/>
  <c r="N7" i="4"/>
  <c r="N8" i="4"/>
  <c r="N9" i="4"/>
  <c r="J67" i="5"/>
  <c r="J68" i="5"/>
  <c r="J69" i="5"/>
  <c r="J70" i="5"/>
  <c r="J58" i="5"/>
  <c r="J59" i="5"/>
  <c r="J60" i="5"/>
  <c r="J61" i="5"/>
  <c r="J48" i="5"/>
  <c r="J49" i="5"/>
  <c r="J50" i="5"/>
  <c r="J51" i="5"/>
  <c r="J52" i="5"/>
  <c r="J43" i="5"/>
  <c r="J38" i="5"/>
  <c r="J39" i="5"/>
  <c r="J40" i="5"/>
  <c r="J41" i="5"/>
  <c r="J29" i="5"/>
  <c r="J30" i="5"/>
  <c r="J31" i="5"/>
  <c r="J32" i="5"/>
  <c r="G3" i="9"/>
  <c r="G4" i="9"/>
  <c r="G5" i="9"/>
  <c r="G6" i="9"/>
  <c r="G7" i="9"/>
  <c r="G8" i="9"/>
  <c r="K29" i="5" l="1"/>
  <c r="M2" i="9" s="1"/>
  <c r="K30" i="5"/>
  <c r="K31" i="5"/>
  <c r="K32" i="5"/>
  <c r="K40" i="5"/>
  <c r="M4" i="4" s="1"/>
  <c r="K41" i="5"/>
  <c r="M5" i="4" s="1"/>
  <c r="K42" i="5"/>
  <c r="K43" i="5"/>
  <c r="M7" i="4" s="1"/>
  <c r="K44" i="5"/>
  <c r="K68" i="5"/>
  <c r="M3" i="8" s="1"/>
  <c r="K69" i="5"/>
  <c r="M4" i="8" s="1"/>
  <c r="K70" i="5"/>
  <c r="M5" i="8" s="1"/>
  <c r="K61" i="5"/>
  <c r="K62" i="5"/>
  <c r="M4" i="6"/>
  <c r="K51" i="5"/>
  <c r="N3" i="8"/>
  <c r="N4" i="8"/>
  <c r="N5" i="8"/>
  <c r="N6" i="8"/>
  <c r="N7" i="8"/>
  <c r="N8" i="8"/>
  <c r="N3" i="6"/>
  <c r="N4" i="6"/>
  <c r="N5" i="6"/>
  <c r="N6" i="6"/>
  <c r="N7" i="6"/>
  <c r="N8" i="6"/>
  <c r="N9" i="6"/>
  <c r="N2" i="6"/>
  <c r="K3" i="9"/>
  <c r="K4" i="9"/>
  <c r="K5" i="9"/>
  <c r="K6" i="9"/>
  <c r="K7" i="9"/>
  <c r="K8" i="9"/>
  <c r="M3" i="9"/>
  <c r="M4" i="9"/>
  <c r="M5" i="9"/>
  <c r="M6" i="9"/>
  <c r="M7" i="9"/>
  <c r="M8" i="9"/>
  <c r="N8" i="9"/>
  <c r="N3" i="9"/>
  <c r="N4" i="9"/>
  <c r="N5" i="9"/>
  <c r="N6" i="9"/>
  <c r="N7" i="9"/>
  <c r="G2" i="9"/>
  <c r="G2" i="8"/>
  <c r="G3" i="8"/>
  <c r="G5" i="8"/>
  <c r="G6" i="8"/>
  <c r="G7" i="8"/>
  <c r="G8" i="8"/>
  <c r="G4" i="8"/>
  <c r="G3" i="7"/>
  <c r="G4" i="7"/>
  <c r="G5" i="7"/>
  <c r="G6" i="7"/>
  <c r="G7" i="7"/>
  <c r="G8" i="7"/>
  <c r="G2" i="7"/>
  <c r="G3" i="6"/>
  <c r="G4" i="6"/>
  <c r="G5" i="6"/>
  <c r="G6" i="6"/>
  <c r="G7" i="6"/>
  <c r="G8" i="6"/>
  <c r="G9" i="6"/>
  <c r="G2" i="6"/>
  <c r="G3" i="4"/>
  <c r="G4" i="4"/>
  <c r="G5" i="4"/>
  <c r="G6" i="4"/>
  <c r="G7" i="4"/>
  <c r="G8" i="4"/>
  <c r="G9" i="4"/>
  <c r="G2" i="4"/>
  <c r="N3" i="7"/>
  <c r="N4" i="7"/>
  <c r="N5" i="7"/>
  <c r="N6" i="7"/>
  <c r="N7" i="7"/>
  <c r="N8" i="7"/>
  <c r="N2" i="7"/>
  <c r="N2" i="9"/>
  <c r="K2" i="9"/>
  <c r="X8" i="9"/>
  <c r="B8" i="9"/>
  <c r="X7" i="9"/>
  <c r="B7" i="9"/>
  <c r="X6" i="9"/>
  <c r="B6" i="9"/>
  <c r="X5" i="9"/>
  <c r="B5" i="9"/>
  <c r="X4" i="9"/>
  <c r="B4" i="9"/>
  <c r="X3" i="9"/>
  <c r="B3" i="9"/>
  <c r="X2" i="9"/>
  <c r="B2" i="9"/>
  <c r="N2" i="8"/>
  <c r="K3" i="8"/>
  <c r="K4" i="8"/>
  <c r="K5" i="8"/>
  <c r="K6" i="8"/>
  <c r="K7" i="8"/>
  <c r="K8" i="8"/>
  <c r="K2" i="8"/>
  <c r="X8" i="8"/>
  <c r="B8" i="8"/>
  <c r="X7" i="8"/>
  <c r="B7" i="8"/>
  <c r="X6" i="8"/>
  <c r="B6" i="8"/>
  <c r="X5" i="8"/>
  <c r="B5" i="8"/>
  <c r="X4" i="8"/>
  <c r="B4" i="8"/>
  <c r="X3" i="8"/>
  <c r="B3" i="8"/>
  <c r="X2" i="8"/>
  <c r="B2" i="8"/>
  <c r="K3" i="4"/>
  <c r="K4" i="4"/>
  <c r="K5" i="4"/>
  <c r="K6" i="4"/>
  <c r="K7" i="4"/>
  <c r="K8" i="4"/>
  <c r="K9" i="4"/>
  <c r="M4" i="7"/>
  <c r="K3" i="7"/>
  <c r="K4" i="7"/>
  <c r="K5" i="7"/>
  <c r="K6" i="7"/>
  <c r="K7" i="7"/>
  <c r="K8" i="7"/>
  <c r="K2" i="7"/>
  <c r="X8" i="7"/>
  <c r="B8" i="7"/>
  <c r="X7" i="7"/>
  <c r="B7" i="7"/>
  <c r="X6" i="7"/>
  <c r="B6" i="7"/>
  <c r="X5" i="7"/>
  <c r="B5" i="7"/>
  <c r="X4" i="7"/>
  <c r="B4" i="7"/>
  <c r="X3" i="7"/>
  <c r="B3" i="7"/>
  <c r="X2" i="7"/>
  <c r="B2" i="7"/>
  <c r="M5" i="6"/>
  <c r="K3" i="6"/>
  <c r="K4" i="6"/>
  <c r="K5" i="6"/>
  <c r="K6" i="6"/>
  <c r="K7" i="6"/>
  <c r="K8" i="6"/>
  <c r="K9" i="6"/>
  <c r="K2" i="6"/>
  <c r="X9" i="6"/>
  <c r="B9" i="6"/>
  <c r="X8" i="6"/>
  <c r="B8" i="6"/>
  <c r="X7" i="6"/>
  <c r="B7" i="6"/>
  <c r="X6" i="6"/>
  <c r="B6" i="6"/>
  <c r="X5" i="6"/>
  <c r="B5" i="6"/>
  <c r="X4" i="6"/>
  <c r="B4" i="6"/>
  <c r="X3" i="6"/>
  <c r="B3" i="6"/>
  <c r="X2" i="6"/>
  <c r="B2" i="6"/>
  <c r="J35" i="5"/>
  <c r="K35" i="5" s="1"/>
  <c r="J34" i="5"/>
  <c r="K34" i="5" s="1"/>
  <c r="J33" i="5"/>
  <c r="K33" i="5" s="1"/>
  <c r="J73" i="5"/>
  <c r="K73" i="5" s="1"/>
  <c r="M8" i="8" s="1"/>
  <c r="J72" i="5"/>
  <c r="K72" i="5" s="1"/>
  <c r="M7" i="8" s="1"/>
  <c r="J71" i="5"/>
  <c r="K71" i="5" s="1"/>
  <c r="M6" i="8" s="1"/>
  <c r="M2" i="8"/>
  <c r="J64" i="5"/>
  <c r="K64" i="5" s="1"/>
  <c r="J63" i="5"/>
  <c r="K63" i="5" s="1"/>
  <c r="J62" i="5"/>
  <c r="J55" i="5"/>
  <c r="K55" i="5" s="1"/>
  <c r="J54" i="5"/>
  <c r="K54" i="5" s="1"/>
  <c r="J53" i="5"/>
  <c r="K53" i="5" s="1"/>
  <c r="K52" i="5"/>
  <c r="B40" i="5"/>
  <c r="B43" i="5" s="1"/>
  <c r="B44" i="5" s="1"/>
  <c r="B45" i="5" s="1"/>
  <c r="B46" i="5" s="1"/>
  <c r="M2" i="4"/>
  <c r="M3" i="4"/>
  <c r="N3" i="4"/>
  <c r="N2" i="4"/>
  <c r="X3" i="4"/>
  <c r="X4" i="4"/>
  <c r="X5" i="4"/>
  <c r="X6" i="4"/>
  <c r="X7" i="4"/>
  <c r="X8" i="4"/>
  <c r="X9" i="4"/>
  <c r="X2" i="4"/>
  <c r="B2" i="4"/>
  <c r="B3" i="4"/>
  <c r="B4" i="4"/>
  <c r="B5" i="4"/>
  <c r="B6" i="4"/>
  <c r="B7" i="4"/>
  <c r="B8" i="4"/>
  <c r="B9" i="4"/>
  <c r="E7" i="5"/>
  <c r="K2" i="4"/>
  <c r="B30" i="5"/>
  <c r="J42" i="5"/>
  <c r="J44" i="5"/>
  <c r="M8" i="4" s="1"/>
  <c r="J45" i="5"/>
  <c r="K45" i="5" s="1"/>
  <c r="M9" i="4" s="1"/>
  <c r="N39" i="1"/>
  <c r="M6" i="4" l="1"/>
  <c r="K75" i="5"/>
  <c r="V8" i="9"/>
  <c r="D8" i="9"/>
  <c r="V7" i="9"/>
  <c r="D7" i="9"/>
  <c r="V6" i="9"/>
  <c r="D6" i="9"/>
  <c r="V5" i="9"/>
  <c r="D5" i="9"/>
  <c r="V4" i="9"/>
  <c r="D4" i="9"/>
  <c r="V3" i="9"/>
  <c r="D3" i="9"/>
  <c r="V2" i="9"/>
  <c r="D2" i="9"/>
  <c r="V8" i="8"/>
  <c r="D8" i="8"/>
  <c r="V7" i="8"/>
  <c r="D7" i="8"/>
  <c r="V6" i="8"/>
  <c r="D6" i="8"/>
  <c r="V5" i="8"/>
  <c r="D5" i="8"/>
  <c r="V4" i="8"/>
  <c r="D4" i="8"/>
  <c r="V3" i="8"/>
  <c r="D3" i="8"/>
  <c r="V2" i="8"/>
  <c r="D2" i="8"/>
  <c r="M2" i="7"/>
  <c r="M3" i="7"/>
  <c r="M5" i="7"/>
  <c r="M6" i="7"/>
  <c r="M7" i="7"/>
  <c r="M8" i="7"/>
  <c r="V8" i="7"/>
  <c r="D8" i="7"/>
  <c r="V7" i="7"/>
  <c r="D7" i="7"/>
  <c r="V6" i="7"/>
  <c r="D6" i="7"/>
  <c r="V5" i="7"/>
  <c r="D5" i="7"/>
  <c r="V4" i="7"/>
  <c r="D4" i="7"/>
  <c r="V3" i="7"/>
  <c r="D3" i="7"/>
  <c r="V2" i="7"/>
  <c r="D2" i="7"/>
  <c r="M2" i="6"/>
  <c r="M3" i="6"/>
  <c r="M6" i="6"/>
  <c r="M7" i="6"/>
  <c r="M8" i="6"/>
  <c r="M9" i="6"/>
  <c r="V9" i="6"/>
  <c r="D9" i="6"/>
  <c r="V8" i="6"/>
  <c r="D8" i="6"/>
  <c r="V7" i="6"/>
  <c r="D7" i="6"/>
  <c r="V6" i="6"/>
  <c r="D6" i="6"/>
  <c r="V5" i="6"/>
  <c r="D5" i="6"/>
  <c r="V4" i="6"/>
  <c r="D4" i="6"/>
  <c r="V3" i="6"/>
  <c r="D3" i="6"/>
  <c r="V2" i="6"/>
  <c r="D2" i="6"/>
  <c r="B32" i="5"/>
  <c r="V3" i="4"/>
  <c r="V4" i="4"/>
  <c r="V5" i="4"/>
  <c r="V6" i="4"/>
  <c r="V7" i="4"/>
  <c r="V8" i="4"/>
  <c r="V9" i="4"/>
  <c r="V2" i="4"/>
  <c r="D3" i="4"/>
  <c r="D4" i="4"/>
  <c r="D5" i="4"/>
  <c r="D6" i="4"/>
  <c r="D7" i="4"/>
  <c r="D8" i="4"/>
  <c r="D9" i="4"/>
  <c r="D2" i="4"/>
  <c r="N41" i="1"/>
  <c r="B33" i="5" l="1"/>
  <c r="B35" i="5" s="1"/>
  <c r="B36"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Rudi Makishti</author>
    <author>Richard Towers-Clark</author>
  </authors>
  <commentList>
    <comment ref="G17" authorId="0" shapeId="0" xr:uid="{9CCD365A-273E-49E6-8FC9-278E2EC5A24B}">
      <text>
        <r>
          <rPr>
            <sz val="9"/>
            <color indexed="81"/>
            <rFont val="Tahoma"/>
            <family val="2"/>
          </rPr>
          <t>Beneficiary Bank Identifier Code (BIC) or Routing Code.</t>
        </r>
        <r>
          <rPr>
            <sz val="9"/>
            <color indexed="81"/>
            <rFont val="Tahoma"/>
            <family val="2"/>
          </rPr>
          <t xml:space="preserve">
</t>
        </r>
      </text>
    </comment>
    <comment ref="G18" authorId="0" shapeId="0" xr:uid="{7AEBF065-452E-48BC-940A-C7685EFEA6EC}">
      <text>
        <r>
          <rPr>
            <sz val="9"/>
            <color indexed="81"/>
            <rFont val="Tahoma"/>
            <family val="2"/>
          </rPr>
          <t xml:space="preserve">Beneficiary International Bank Account Number (IBAN) or Account Number
</t>
        </r>
      </text>
    </comment>
    <comment ref="B28" authorId="1" shapeId="0" xr:uid="{8569A91E-71FB-42C3-BB87-B993B288BAF8}">
      <text>
        <r>
          <rPr>
            <sz val="10"/>
            <rFont val="Arial"/>
          </rPr>
          <t xml:space="preserve">
</t>
        </r>
      </text>
    </comment>
    <comment ref="B38" authorId="1" shapeId="0" xr:uid="{1E25BA0E-0520-41AB-A9B8-587BFE918DBC}">
      <text>
        <r>
          <rPr>
            <sz val="10"/>
            <rFont val="Arial"/>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Richard Towers-Clark</author>
  </authors>
  <commentList>
    <comment ref="E1" authorId="0" shapeId="0" xr:uid="{DF7C8665-BF66-4534-B2EE-5ABD46B78EB3}">
      <text>
        <r>
          <rPr>
            <sz val="10"/>
            <rFont val="Arial"/>
          </rPr>
          <t xml:space="preserve">This is dependent on the type of expense being claimed.
See validations tab
</t>
        </r>
      </text>
    </comment>
    <comment ref="T1" authorId="0" shapeId="0" xr:uid="{2BFB0243-63D7-4D6A-9BF8-9B8E99C20B97}">
      <text>
        <r>
          <rPr>
            <sz val="10"/>
            <rFont val="Arial"/>
          </rPr>
          <t xml:space="preserve">See Validations tab for definitions.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Richard Towers-Clark</author>
  </authors>
  <commentList>
    <comment ref="E1" authorId="0" shapeId="0" xr:uid="{EA48FC65-BB24-41DD-BB50-0AA95504C612}">
      <text>
        <r>
          <rPr>
            <sz val="10"/>
            <rFont val="Arial"/>
          </rPr>
          <t xml:space="preserve">This is dependent on the type of expense being claimed.
See validations tab
</t>
        </r>
      </text>
    </comment>
    <comment ref="T1" authorId="0" shapeId="0" xr:uid="{5852E692-E310-46EB-9CB4-9541B557A691}">
      <text>
        <r>
          <rPr>
            <sz val="10"/>
            <rFont val="Arial"/>
          </rPr>
          <t xml:space="preserve">See Validations tab for definitions.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Richard Towers-Clark</author>
  </authors>
  <commentList>
    <comment ref="E1" authorId="0" shapeId="0" xr:uid="{3EC4BE15-ABA9-4445-9EDC-491B8EFDF997}">
      <text>
        <r>
          <rPr>
            <sz val="10"/>
            <rFont val="Arial"/>
          </rPr>
          <t xml:space="preserve">This is dependent on the type of expense being claimed.
See validations tab
</t>
        </r>
      </text>
    </comment>
    <comment ref="T1" authorId="0" shapeId="0" xr:uid="{001E3C5F-12A2-4489-9599-11115D44684F}">
      <text>
        <r>
          <rPr>
            <sz val="10"/>
            <rFont val="Arial"/>
          </rPr>
          <t xml:space="preserve">See Validations tab for definitions.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Richard Towers-Clark</author>
  </authors>
  <commentList>
    <comment ref="E1" authorId="0" shapeId="0" xr:uid="{D119AC78-C4C0-418C-AD25-D74194DF3441}">
      <text>
        <r>
          <rPr>
            <sz val="10"/>
            <rFont val="Arial"/>
          </rPr>
          <t xml:space="preserve">This is dependent on the type of expense being claimed.
See validations tab
</t>
        </r>
      </text>
    </comment>
    <comment ref="T1" authorId="0" shapeId="0" xr:uid="{70D15E0B-653A-4E67-8FDB-30A6F52CDCEA}">
      <text>
        <r>
          <rPr>
            <sz val="10"/>
            <rFont val="Arial"/>
          </rPr>
          <t xml:space="preserve">See Validations tab for definitions.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Richard Towers-Clark</author>
  </authors>
  <commentList>
    <comment ref="E1" authorId="0" shapeId="0" xr:uid="{D177E3DA-8016-4EEC-AFBE-BF32B9C00DD5}">
      <text>
        <r>
          <rPr>
            <sz val="10"/>
            <rFont val="Arial"/>
          </rPr>
          <t xml:space="preserve">This is dependent on the type of expense being claimed.
See validations tab
</t>
        </r>
      </text>
    </comment>
    <comment ref="T1" authorId="0" shapeId="0" xr:uid="{919311AA-50F9-4BBB-B9F1-549B9A17727D}">
      <text>
        <r>
          <rPr>
            <sz val="10"/>
            <rFont val="Arial"/>
          </rPr>
          <t xml:space="preserve">See Validations tab for definitions.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Rudi Makishti</author>
  </authors>
  <commentList>
    <comment ref="G16" authorId="0" shapeId="0" xr:uid="{00000000-0006-0000-0000-000001000000}">
      <text>
        <r>
          <rPr>
            <sz val="9"/>
            <color indexed="81"/>
            <rFont val="Tahoma"/>
            <family val="2"/>
          </rPr>
          <t>Beneficiary Bank Identifier Code (BIC) or Routing Code.</t>
        </r>
        <r>
          <rPr>
            <sz val="9"/>
            <color indexed="81"/>
            <rFont val="Tahoma"/>
            <family val="2"/>
          </rPr>
          <t xml:space="preserve">
</t>
        </r>
      </text>
    </comment>
    <comment ref="G17" authorId="0" shapeId="0" xr:uid="{00000000-0006-0000-0000-000002000000}">
      <text>
        <r>
          <rPr>
            <sz val="9"/>
            <color indexed="81"/>
            <rFont val="Tahoma"/>
            <family val="2"/>
          </rPr>
          <t xml:space="preserve">Beneficiary International Bank Account Number (IBAN) or Account Number
</t>
        </r>
      </text>
    </comment>
  </commentList>
</comments>
</file>

<file path=xl/sharedStrings.xml><?xml version="1.0" encoding="utf-8"?>
<sst xmlns="http://schemas.openxmlformats.org/spreadsheetml/2006/main" count="680" uniqueCount="300">
  <si>
    <t>REIMBURSEMENT OF EXPENSES: SUMMARY GUIDE</t>
  </si>
  <si>
    <t>This is a quick reference guide for claimants and authorisers to assist in the completion and authorisation of expense claims.</t>
  </si>
  <si>
    <t>1) WHAT ARE MY RESPONSIBILITIES?</t>
  </si>
  <si>
    <t>Claimants and authorisers must ensure that all amounts claimed for reimbursement:</t>
  </si>
  <si>
    <t>1- were incurred wholly, necessarily and exclusively in respect of College business;</t>
  </si>
  <si>
    <t>2- are supported by receipts or, in exceptional cases where receipts could not reasonably be obtained, a full explanation;</t>
  </si>
  <si>
    <t>3- comply fully with the rules contained within HMRC's Expenses and Benefits guidance; and</t>
  </si>
  <si>
    <t xml:space="preserve">4- have been charged to the correct budget codes. </t>
  </si>
  <si>
    <t xml:space="preserve">Please read the relevant policy before submitting your claim e.g. Expenses Policy </t>
  </si>
  <si>
    <t>2) HOW DO I CLAIM?</t>
  </si>
  <si>
    <t>EXPENSES CLAIM FORM:</t>
  </si>
  <si>
    <t>Completed forms must be submitted to the Accounts Department for processing, authorisation and payment.</t>
  </si>
  <si>
    <t xml:space="preserve">The Accounts Department will normally only accept soft copy (PDF, JPEG, Tiff etc.) versions of original (VAT) receipts, documents or signatures. Copy receipts and e-mails will not usually be accepted; nor will Word or other electronic documents that have had electronic images of an authorised signature added to them. </t>
  </si>
  <si>
    <t>SUBMISSION:</t>
  </si>
  <si>
    <t>Claims should be submitted as close as possible to the time that the original expense was incurred. Authorised payments will be included in the next payment run (fortnightly).</t>
  </si>
  <si>
    <t>Incomplete, incorrect or late claims will not be processed but referred to the authorising signatory with an explanation of why it cannot be processed.</t>
  </si>
  <si>
    <t>PAYMENT:</t>
  </si>
  <si>
    <t xml:space="preserve">The College will make all payments in Pounds Sterling (GBP). </t>
  </si>
  <si>
    <t>3) WHAT CAN I CLAIM?</t>
  </si>
  <si>
    <t>Full guidance is available within the relevant policy document e.g. Staff Expenses Policy, Fellows Allowancwe Guidance Notes, Lecturers Guidance Notes</t>
  </si>
  <si>
    <t xml:space="preserve">Guidelines for major expense categories are shown below. </t>
  </si>
  <si>
    <t>Where expenses are shared, e.g. in the case of meals, and where receipts or copy receipts are unavailable, the appropriate reimbursement may be made as long as the nature and circumstances of the expense being claimed are clearly stated.</t>
  </si>
  <si>
    <t>Reimbursement of College employees’ claims that are of significant value and, under HMRC rules, give rise to a taxable benefit in kind will be processed via the payroll, with any associated tax and NI deductions made.</t>
  </si>
  <si>
    <t xml:space="preserve">3.1) TRAVEL  </t>
  </si>
  <si>
    <t>GENERAL PRINCIPLES:</t>
  </si>
  <si>
    <t xml:space="preserve">Costs relate to business travel: i.e. primarily for a necessary business purpose between one workplace and another. </t>
  </si>
  <si>
    <t>Claims should include full details of the reason for the journey, the date and the destination.</t>
  </si>
  <si>
    <t xml:space="preserve">If you are travelling on College business, the method providing the best value for meoney method should be used. </t>
  </si>
  <si>
    <t>PUBLIC TRANSPORT:</t>
  </si>
  <si>
    <t>Ticket stubs or receipts must be attached to the claim.  Railway tickets are often retained by automatic barriers, so a receipt should always be requested at the point of purchase.</t>
  </si>
  <si>
    <t>Use the most economical means and class of travel. This will normally be standard class, economy / APEX class, or equivalent.</t>
  </si>
  <si>
    <t xml:space="preserve">The purchase of multiple journey tickets (Oyster Card, Oxford Key Card, etc.), or season tickets, that are used to cover business travel does not normally meet HMRC requirements for tax allowable travel. The exclusive use for business purposes must be evident. </t>
  </si>
  <si>
    <t>TAXIS:</t>
  </si>
  <si>
    <t xml:space="preserve">Travel by taxi is unlikely to meet the general requirement for economy. However, at the discretion of the authoriser, taxi fares up to £25 may be claimed without the need to justify this mode of transport. </t>
  </si>
  <si>
    <t>USE OF PRIVATE VEHICLE:</t>
  </si>
  <si>
    <t>Submitting an expense claim for mileage in a private vehicle, the claimant is declaring that they have a valid driving license, the vehicle is safe, legal and roadworthy and is insured for business use</t>
  </si>
  <si>
    <t>Prior to using private vehicles for business purposes, individuals must ensure that their insurance cover extends to business use.</t>
  </si>
  <si>
    <t>A VAT receipt for the associated fuel costs of a mileage rate claim should be provided.  The VAT element may then be reclaimed by the College.</t>
  </si>
  <si>
    <t>Mileage rates payable are: 45p per mile for the first 10,000 miles in each tax year, thereafter 25p per mile for vehicles; 24p per mile for all mileage for motor cycles or mopeds; 20p per mile for all mileage for bicycles.</t>
  </si>
  <si>
    <t>It is expressly forbidden to use College Credit Cards to purchase fuel for private vehicles.</t>
  </si>
  <si>
    <r>
      <t>Where passengers are carried on College business an additional 5p per passenger per mile may also be claimed</t>
    </r>
    <r>
      <rPr>
        <sz val="10"/>
        <rFont val="Arial"/>
        <family val="2"/>
      </rPr>
      <t>. The claim should include the names of passengers carried.</t>
    </r>
  </si>
  <si>
    <t>HIRED VEHICLES:</t>
  </si>
  <si>
    <r>
      <t>Hire car costs are not tax allowable for individuals, therefore costs of hire are normally paid for directly by the College. The following rules apply</t>
    </r>
    <r>
      <rPr>
        <sz val="10"/>
        <rFont val="Arial"/>
        <family val="2"/>
      </rPr>
      <t>:</t>
    </r>
  </si>
  <si>
    <t xml:space="preserve">a) vehicles must be used for business purposes only and are not for private use;  </t>
  </si>
  <si>
    <t>b) vehicles must not be used for ordinary commuting between home and the normal place of work;</t>
  </si>
  <si>
    <t>c) for cases where it would be difficult for the College to make a direct hire payment, individuals may hire vehicles themselves and seek reimbursement as long as all other conditions outlined above are met and receipts are provided.</t>
  </si>
  <si>
    <t>CAR PARKING AND ROAD TOLLS:</t>
  </si>
  <si>
    <r>
      <t>Reimbursement of car park charges or road tolls, including the London Congestion Charge, incurred in the course of approved business travel is allowable</t>
    </r>
    <r>
      <rPr>
        <sz val="10"/>
        <rFont val="Arial"/>
        <family val="2"/>
      </rPr>
      <t xml:space="preserve">.  </t>
    </r>
  </si>
  <si>
    <r>
      <t xml:space="preserve">Charges for parking at an individual’s normal place of work will </t>
    </r>
    <r>
      <rPr>
        <b/>
        <i/>
        <u/>
        <sz val="10"/>
        <rFont val="Arial"/>
        <family val="2"/>
      </rPr>
      <t>not</t>
    </r>
    <r>
      <rPr>
        <i/>
        <sz val="10"/>
        <rFont val="Arial"/>
        <family val="2"/>
      </rPr>
      <t xml:space="preserve"> </t>
    </r>
    <r>
      <rPr>
        <sz val="10"/>
        <rFont val="Arial"/>
        <family val="2"/>
      </rPr>
      <t>be paid by the College.</t>
    </r>
  </si>
  <si>
    <t>FINES AND PENALTIES:</t>
  </si>
  <si>
    <r>
      <t xml:space="preserve">Fines or penalties incurred by individuals in the course of allowed business travel are </t>
    </r>
    <r>
      <rPr>
        <b/>
        <u/>
        <sz val="10"/>
        <rFont val="Arial"/>
        <family val="2"/>
      </rPr>
      <t>not</t>
    </r>
    <r>
      <rPr>
        <sz val="10"/>
        <rFont val="Arial"/>
        <family val="2"/>
      </rPr>
      <t xml:space="preserve"> covered. This includes parking fines and speeding or other traffic penalties</t>
    </r>
    <r>
      <rPr>
        <sz val="10"/>
        <rFont val="Arial"/>
        <family val="2"/>
      </rPr>
      <t>.</t>
    </r>
  </si>
  <si>
    <t>3.2) SUBSISTENCE</t>
  </si>
  <si>
    <r>
      <t>The College will pay for the cost of meals and accommodation taken during the course of the required stay</t>
    </r>
    <r>
      <rPr>
        <sz val="10"/>
        <rFont val="Arial"/>
        <family val="2"/>
      </rPr>
      <t>.</t>
    </r>
  </si>
  <si>
    <t>MEALS:</t>
  </si>
  <si>
    <r>
      <rPr>
        <sz val="10"/>
        <color rgb="FF000000"/>
        <rFont val="Arial"/>
      </rPr>
      <t xml:space="preserve">The cost of meals taken </t>
    </r>
    <r>
      <rPr>
        <i/>
        <sz val="10"/>
        <color rgb="FF000000"/>
        <rFont val="Arial"/>
      </rPr>
      <t xml:space="preserve">en route </t>
    </r>
    <r>
      <rPr>
        <sz val="10"/>
        <color rgb="FF000000"/>
        <rFont val="Arial"/>
      </rPr>
      <t>or whilst away from the usual place of work may be claimed.  In all cases, the associated travel should occupy the whole or a substantial part of the working day, including normal meal breaks. This covers the reasonable and necessary costs of a meal (including an appropriate level of alcoholic or non-alcoholic refreshments) and the costs of a snack, tea, coffee, or soft drinks between meals. Expected costs for Staff Expenses are included in the Staff Expenses Policy</t>
    </r>
  </si>
  <si>
    <r>
      <t xml:space="preserve">For meals claimed on behalf of more than one person see the </t>
    </r>
    <r>
      <rPr>
        <b/>
        <sz val="10"/>
        <color indexed="62"/>
        <rFont val="Arial"/>
        <family val="2"/>
      </rPr>
      <t>Entertaining</t>
    </r>
    <r>
      <rPr>
        <sz val="10"/>
        <rFont val="Arial"/>
        <family val="2"/>
      </rPr>
      <t xml:space="preserve"> section below.</t>
    </r>
  </si>
  <si>
    <t>ACCOMMODATION:</t>
  </si>
  <si>
    <t>Wherever possible, hotel bookings should be made in advance of the actual travel and purchased at a reasonable price.</t>
  </si>
  <si>
    <t>For overseas accommodation reference should be made to the benchmark rates published by HMRC:-</t>
  </si>
  <si>
    <t>http://www.hmrc.gov.uk/employers/emp-income-scale-rates.htm</t>
  </si>
  <si>
    <t>Where bookings do not meet the criteria above, the reason for any variation should be stated.</t>
  </si>
  <si>
    <r>
      <t>If an individual stays at the home of a friend or family member rather than at a hotel or similar establishment, no payment can be made to contribute to the costs of accommodation</t>
    </r>
    <r>
      <rPr>
        <sz val="10"/>
        <rFont val="Arial"/>
        <family val="2"/>
      </rPr>
      <t>.</t>
    </r>
  </si>
  <si>
    <t>INCIDENTAL EXPENDITURE:</t>
  </si>
  <si>
    <r>
      <t>Incidental expenses are allowed in relation to overnight stays and cover personal telephone calls, refreshments (alcoholic or non-alcoholic) not taken with a meal, newspapers, journals, etc. These are subject to limits</t>
    </r>
    <r>
      <rPr>
        <sz val="10"/>
        <rFont val="Arial"/>
        <family val="2"/>
      </rPr>
      <t>:</t>
    </r>
  </si>
  <si>
    <t xml:space="preserve">a) £5 per night for stays anywhere within the UK; </t>
  </si>
  <si>
    <t>b) £10 per night for stays anywhere in the rest of the world.</t>
  </si>
  <si>
    <t>3.3) ENTERTAINING</t>
  </si>
  <si>
    <t>Costs of refreshments and entertaining should be reasonable, in line with the value for money principle and should not create a personal benefit. Where a personal benefit is created then a taxable benefit will likely arise</t>
  </si>
  <si>
    <r>
      <t>Claims for the cost of business entertaining must provide the following information</t>
    </r>
    <r>
      <rPr>
        <sz val="10"/>
        <rFont val="Arial"/>
        <family val="2"/>
      </rPr>
      <t>:</t>
    </r>
  </si>
  <si>
    <r>
      <t xml:space="preserve">a) names of persons involved; </t>
    </r>
    <r>
      <rPr>
        <i/>
        <sz val="10"/>
        <rFont val="Arial"/>
        <family val="2"/>
      </rPr>
      <t>and</t>
    </r>
  </si>
  <si>
    <r>
      <t xml:space="preserve">b) organizations they represented; </t>
    </r>
    <r>
      <rPr>
        <i/>
        <sz val="10"/>
        <rFont val="Arial"/>
        <family val="2"/>
      </rPr>
      <t>and</t>
    </r>
  </si>
  <si>
    <t>c) the purpose of the entertainment, which should be wholly, necessarily and exclusively in the furtherance of College business.</t>
  </si>
  <si>
    <r>
      <t>Tips should not exceed 15%</t>
    </r>
    <r>
      <rPr>
        <sz val="10"/>
        <rFont val="Arial"/>
        <family val="2"/>
      </rPr>
      <t>.</t>
    </r>
  </si>
  <si>
    <t>WORKING MEALS ON NON-COLLEGE PREMISES:</t>
  </si>
  <si>
    <r>
      <t>Covers situations where the integral part of the meeting takes place over a normal meal time and the business of the meeting continues either whilst the food is consumed or immediately afterwards</t>
    </r>
    <r>
      <rPr>
        <sz val="10"/>
        <rFont val="Arial"/>
        <family val="2"/>
      </rPr>
      <t>.</t>
    </r>
  </si>
  <si>
    <r>
      <t>Allowable business expenditure if the following conditions are met</t>
    </r>
    <r>
      <rPr>
        <sz val="10"/>
        <rFont val="Arial"/>
        <family val="2"/>
      </rPr>
      <t>:</t>
    </r>
  </si>
  <si>
    <r>
      <t xml:space="preserve">a) third party speakers, lecturers, business associates, clients or potential funders are present; </t>
    </r>
    <r>
      <rPr>
        <i/>
        <sz val="10"/>
        <rFont val="Arial"/>
        <family val="2"/>
      </rPr>
      <t>and</t>
    </r>
    <r>
      <rPr>
        <sz val="10"/>
        <rFont val="Arial"/>
        <family val="2"/>
      </rPr>
      <t xml:space="preserve"> </t>
    </r>
  </si>
  <si>
    <r>
      <t xml:space="preserve">b) the meal is an integral part of the meeting; </t>
    </r>
    <r>
      <rPr>
        <i/>
        <sz val="10"/>
        <rFont val="Arial"/>
        <family val="2"/>
      </rPr>
      <t xml:space="preserve">and </t>
    </r>
  </si>
  <si>
    <t>c) a copy of any agenda, notes or action points is retained by the authoriser and can be produced if required.</t>
  </si>
  <si>
    <t>Expenditure incurred socially or which is merely incidental to the furtherance of College business cannot be reimbursed.</t>
  </si>
  <si>
    <t>For use by College Staff and Fellows only. Students should use the Student expenses claim form.</t>
  </si>
  <si>
    <t>CLAIM FOR REIMBURSEMENT OF ALLOWABLE EXPENSES (Fellows and Staff)</t>
  </si>
  <si>
    <t>Effective from August 2025</t>
  </si>
  <si>
    <t>DEPARTMENT</t>
  </si>
  <si>
    <t>This is the Department which the costs will be charged to.</t>
  </si>
  <si>
    <t>CLAIMANT DETAILS (Please complete all cells).</t>
  </si>
  <si>
    <t>Title</t>
  </si>
  <si>
    <t xml:space="preserve"> </t>
  </si>
  <si>
    <t>SSO e.g. JESUXXXX</t>
  </si>
  <si>
    <t>Forename</t>
  </si>
  <si>
    <t>Contact Email</t>
  </si>
  <si>
    <t>Surname</t>
  </si>
  <si>
    <t>Contact Tel</t>
  </si>
  <si>
    <t>for UK BANK DETAILS</t>
  </si>
  <si>
    <t>Sort Code</t>
  </si>
  <si>
    <r>
      <rPr>
        <sz val="8"/>
        <color rgb="FF000000"/>
        <rFont val="Gill Sans Std"/>
      </rPr>
      <t xml:space="preserve">Please input an </t>
    </r>
    <r>
      <rPr>
        <b/>
        <sz val="8"/>
        <color rgb="FF000000"/>
        <rFont val="Gill Sans Std"/>
      </rPr>
      <t xml:space="preserve">'X' </t>
    </r>
    <r>
      <rPr>
        <sz val="8"/>
        <color rgb="FF000000"/>
        <rFont val="Gill Sans Std"/>
      </rPr>
      <t>in this box if the claimant is on the College payroll. (there is no need to provide bank details for employees on College Payroll).</t>
    </r>
  </si>
  <si>
    <t>Account 
number</t>
  </si>
  <si>
    <t>for Int'l BANK DETAILS</t>
  </si>
  <si>
    <t>SWIFT</t>
  </si>
  <si>
    <t>IBAN</t>
  </si>
  <si>
    <t xml:space="preserve">CLAIM DETAILS </t>
  </si>
  <si>
    <r>
      <rPr>
        <b/>
        <sz val="10"/>
        <color rgb="FF000000"/>
        <rFont val="Gill Sans Std"/>
      </rPr>
      <t xml:space="preserve">One row per transaction - complete all columns as required but Date, Expense type and Amount are MANDATORY </t>
    </r>
    <r>
      <rPr>
        <b/>
        <sz val="10"/>
        <color rgb="FFFF0000"/>
        <rFont val="Gill Sans Std"/>
      </rPr>
      <t>*</t>
    </r>
    <r>
      <rPr>
        <b/>
        <sz val="10"/>
        <color rgb="FF000000"/>
        <rFont val="Gill Sans Std"/>
      </rPr>
      <t>.</t>
    </r>
    <r>
      <rPr>
        <b/>
        <sz val="10"/>
        <color rgb="FFFF0000"/>
        <rFont val="Gill Sans Std"/>
      </rPr>
      <t xml:space="preserve"> </t>
    </r>
  </si>
  <si>
    <t>Insert new rows as required.</t>
  </si>
  <si>
    <t>Note: Expense type has to be selected from the dropdown list presented - please use Purpose/Description to provide more detail.</t>
  </si>
  <si>
    <r>
      <rPr>
        <b/>
        <sz val="12"/>
        <color rgb="FF000000"/>
        <rFont val="Gill Sans Std"/>
      </rPr>
      <t xml:space="preserve">ONCE COMPLETE PLEASE SEND THIS FORM TOGETHER WITH SCANNED RECEIPTS TO </t>
    </r>
    <r>
      <rPr>
        <b/>
        <sz val="12"/>
        <color rgb="FFFF0000"/>
        <rFont val="Gill Sans Std"/>
      </rPr>
      <t>PURCHASES@JESUS.OX.AC.UK</t>
    </r>
  </si>
  <si>
    <t>PERSONAL EXPENSES ALL (STAFF, FELLOWS and ASSOCIATES)</t>
  </si>
  <si>
    <t>Line</t>
  </si>
  <si>
    <r>
      <t xml:space="preserve">Date </t>
    </r>
    <r>
      <rPr>
        <b/>
        <sz val="10"/>
        <color rgb="FFFF0000"/>
        <rFont val="Gill Sans Std"/>
      </rPr>
      <t>*</t>
    </r>
  </si>
  <si>
    <r>
      <t xml:space="preserve">Expense type </t>
    </r>
    <r>
      <rPr>
        <b/>
        <sz val="10"/>
        <color rgb="FFFF0000"/>
        <rFont val="Gill Sans Std"/>
      </rPr>
      <t>*</t>
    </r>
  </si>
  <si>
    <t>Purpose /Description</t>
  </si>
  <si>
    <t>Travel  From</t>
  </si>
  <si>
    <t>Travel To</t>
  </si>
  <si>
    <t>No of miles (car)
@ 45p</t>
  </si>
  <si>
    <t>Mileage claimed</t>
  </si>
  <si>
    <r>
      <t xml:space="preserve">Amount </t>
    </r>
    <r>
      <rPr>
        <b/>
        <sz val="10"/>
        <color rgb="FFFF0000"/>
        <rFont val="Gill Sans Std"/>
      </rPr>
      <t>*</t>
    </r>
  </si>
  <si>
    <t>NON TUTORIAL FELLOWS - RESEARCH ALLOWANCE</t>
  </si>
  <si>
    <t>TUTORIAL FELLOWS - ACADEMIC ALLOWANCE</t>
  </si>
  <si>
    <t>FELLOWS MAJOR RESEARCH GRANTS</t>
  </si>
  <si>
    <t>RESEARCH ASSOCIATES MAJOR RESEARCH GRANTS -FUNDED (Please give fund name as part of Description)</t>
  </si>
  <si>
    <t>TOTAL</t>
  </si>
  <si>
    <t>h.doc_no</t>
  </si>
  <si>
    <t>h.contact_account</t>
  </si>
  <si>
    <t>h.trans_no</t>
  </si>
  <si>
    <t>h.cdac</t>
  </si>
  <si>
    <t>h.doc_type</t>
  </si>
  <si>
    <t>h.description</t>
  </si>
  <si>
    <t>d.doc_line_date</t>
  </si>
  <si>
    <t>h.period</t>
  </si>
  <si>
    <t>h.currency</t>
  </si>
  <si>
    <t>h.their_ref</t>
  </si>
  <si>
    <t>d.description</t>
  </si>
  <si>
    <t>d.is_net_entry</t>
  </si>
  <si>
    <t>d.gross_currency_unit_price</t>
  </si>
  <si>
    <t>d.product</t>
  </si>
  <si>
    <t>d.uom</t>
  </si>
  <si>
    <t>d.quantity</t>
  </si>
  <si>
    <t>d.line_no</t>
  </si>
  <si>
    <t>d.currency</t>
  </si>
  <si>
    <t>d.account</t>
  </si>
  <si>
    <t>d.tax_band</t>
  </si>
  <si>
    <t>d.Post.CostCentre</t>
  </si>
  <si>
    <t>d.Post.Department</t>
  </si>
  <si>
    <t>d.Post.Fund</t>
  </si>
  <si>
    <t>d.Post.Resource</t>
  </si>
  <si>
    <t>EXPP</t>
  </si>
  <si>
    <t>Expenses</t>
  </si>
  <si>
    <t>GBP</t>
  </si>
  <si>
    <t>EXP - RA</t>
  </si>
  <si>
    <t>EXP - RAT</t>
  </si>
  <si>
    <t>EXP - MG</t>
  </si>
  <si>
    <t>EXP - MGRA</t>
  </si>
  <si>
    <t>Products</t>
  </si>
  <si>
    <t>Code</t>
  </si>
  <si>
    <t>Department Desc</t>
  </si>
  <si>
    <t>Tax Band</t>
  </si>
  <si>
    <t>Doc Type</t>
  </si>
  <si>
    <t>Description</t>
  </si>
  <si>
    <t>Accommodation</t>
  </si>
  <si>
    <t>HOTEL</t>
  </si>
  <si>
    <t>Academic Office</t>
  </si>
  <si>
    <t>E</t>
  </si>
  <si>
    <t>Exempt</t>
  </si>
  <si>
    <t>Regular expense claim</t>
  </si>
  <si>
    <t>Airfares</t>
  </si>
  <si>
    <t>AIRFARE</t>
  </si>
  <si>
    <t>Library</t>
  </si>
  <si>
    <t>N</t>
  </si>
  <si>
    <t>Non recoverable</t>
  </si>
  <si>
    <t xml:space="preserve">Academic allowance - Tutorial </t>
  </si>
  <si>
    <t>Bus Fare</t>
  </si>
  <si>
    <t>BUS</t>
  </si>
  <si>
    <t>Access and Outreach</t>
  </si>
  <si>
    <t>Not applicable</t>
  </si>
  <si>
    <t>Major research grant - Fellows</t>
  </si>
  <si>
    <t>Car Hire</t>
  </si>
  <si>
    <t>CARHIRE</t>
  </si>
  <si>
    <t>Accounts Office</t>
  </si>
  <si>
    <t>O</t>
  </si>
  <si>
    <t>Outside scope</t>
  </si>
  <si>
    <t>Research allowance - Non Tutorial</t>
  </si>
  <si>
    <t>Entertaining (the names of those entertained must be added in Notes)</t>
  </si>
  <si>
    <t>ENT</t>
  </si>
  <si>
    <t>Principal's Office</t>
  </si>
  <si>
    <t>R</t>
  </si>
  <si>
    <t>Reduced rate</t>
  </si>
  <si>
    <t>Major research grant - Research Associates Funded</t>
  </si>
  <si>
    <t>Incidental Expenses</t>
  </si>
  <si>
    <t>INCEXP</t>
  </si>
  <si>
    <t>Fellow's Secretary</t>
  </si>
  <si>
    <t>S</t>
  </si>
  <si>
    <t>Standard</t>
  </si>
  <si>
    <t>Parking</t>
  </si>
  <si>
    <t>PARK</t>
  </si>
  <si>
    <t>Chapel</t>
  </si>
  <si>
    <t>T</t>
  </si>
  <si>
    <t>Tax only</t>
  </si>
  <si>
    <t>Other Expenditure</t>
  </si>
  <si>
    <t>?</t>
  </si>
  <si>
    <t>Archive</t>
  </si>
  <si>
    <t>TR</t>
  </si>
  <si>
    <t>Tax Refund</t>
  </si>
  <si>
    <t>Private Mileage</t>
  </si>
  <si>
    <t>MILE</t>
  </si>
  <si>
    <t>Estates Office</t>
  </si>
  <si>
    <t>Z</t>
  </si>
  <si>
    <t>Zero rated</t>
  </si>
  <si>
    <t>Subsistence Meals</t>
  </si>
  <si>
    <t>SUBS</t>
  </si>
  <si>
    <t>IT</t>
  </si>
  <si>
    <t>Train Fare</t>
  </si>
  <si>
    <t>TRAIN</t>
  </si>
  <si>
    <t>Communications</t>
  </si>
  <si>
    <t>Working meals off site</t>
  </si>
  <si>
    <t>SUBSOFF</t>
  </si>
  <si>
    <t>Human Resources Office</t>
  </si>
  <si>
    <t>Non Tutorial</t>
  </si>
  <si>
    <t>Research Allowance - Accommodation</t>
  </si>
  <si>
    <t>RA - Accom</t>
  </si>
  <si>
    <t>Tutorial</t>
  </si>
  <si>
    <t>Academic Allowance - Accommodation</t>
  </si>
  <si>
    <t>RAT - Accom</t>
  </si>
  <si>
    <t>EDI</t>
  </si>
  <si>
    <t>Research Allowance - Books</t>
  </si>
  <si>
    <t>RA - Books</t>
  </si>
  <si>
    <t>Academic Allowance - Books</t>
  </si>
  <si>
    <t>RAT - Books</t>
  </si>
  <si>
    <t>Amalgamated Clubs</t>
  </si>
  <si>
    <t>Childcare Fund</t>
  </si>
  <si>
    <t>CHILD</t>
  </si>
  <si>
    <t>DACC Office</t>
  </si>
  <si>
    <t>Research Allowance - Equipment</t>
  </si>
  <si>
    <t>RA - Equip</t>
  </si>
  <si>
    <t>Academic Allowance - Equipment</t>
  </si>
  <si>
    <t>RAT - Equip</t>
  </si>
  <si>
    <t>Research Allowance - Subsistence Costs</t>
  </si>
  <si>
    <t>RA - Subs</t>
  </si>
  <si>
    <t>Academic Allowance - Subsistence Costs</t>
  </si>
  <si>
    <t>RAT - Subs</t>
  </si>
  <si>
    <t>Housekeeping</t>
  </si>
  <si>
    <t>Research Allowance - Travel Costs</t>
  </si>
  <si>
    <t>RA - Travel</t>
  </si>
  <si>
    <t>Academic Allowance - Travel Costs</t>
  </si>
  <si>
    <t>RAT - Travel</t>
  </si>
  <si>
    <t>Lodge</t>
  </si>
  <si>
    <t>Research Allowance - Private Mileage</t>
  </si>
  <si>
    <t>RA - PM</t>
  </si>
  <si>
    <t>Academic Allowance - Private Mileage</t>
  </si>
  <si>
    <t>RAT - PM</t>
  </si>
  <si>
    <t>Conference</t>
  </si>
  <si>
    <t>Research Allowance - Conference Registration Fee</t>
  </si>
  <si>
    <t>RA - Fees</t>
  </si>
  <si>
    <t>Academic Allowance - Conference Registration Fee</t>
  </si>
  <si>
    <t>RAT - Fees</t>
  </si>
  <si>
    <t>Catering</t>
  </si>
  <si>
    <t>Research Allowance - Membership and Subscriptions</t>
  </si>
  <si>
    <t>RA - Memb</t>
  </si>
  <si>
    <t>Academic Allowance - Membership and Subscriptions</t>
  </si>
  <si>
    <t>RAT - Memb</t>
  </si>
  <si>
    <t>Curated Programme DH</t>
  </si>
  <si>
    <t>Research Allowance - Other Expenditure</t>
  </si>
  <si>
    <t>RA - Oth</t>
  </si>
  <si>
    <t>Academic Allowance - Other Expenditure</t>
  </si>
  <si>
    <t>RAT - Oth</t>
  </si>
  <si>
    <t>Property Office</t>
  </si>
  <si>
    <t>Maintenance</t>
  </si>
  <si>
    <t>Grounds</t>
  </si>
  <si>
    <t xml:space="preserve">Res Ass </t>
  </si>
  <si>
    <t>Major Grant Claim - Research Associates</t>
  </si>
  <si>
    <t>RA-MG</t>
  </si>
  <si>
    <t>Development Office</t>
  </si>
  <si>
    <t>Annual Fund</t>
  </si>
  <si>
    <t>Fellows</t>
  </si>
  <si>
    <t>Major Grant Claim - Fellows</t>
  </si>
  <si>
    <t>F-MG</t>
  </si>
  <si>
    <t>CLAIM FOR REIMBURSEMENT OF ALLOWABLE EXPENSES</t>
  </si>
  <si>
    <t>Effective from July 2024</t>
  </si>
  <si>
    <t>CLAIMANT DETAILS (PLEASE COMPLETE ALL SECTIONS IN BLOCK CAPITALS)</t>
  </si>
  <si>
    <t>Forenames</t>
  </si>
  <si>
    <t>Contact Name</t>
  </si>
  <si>
    <t>SSO</t>
  </si>
  <si>
    <t>Contact Tel.</t>
  </si>
  <si>
    <t>-</t>
  </si>
  <si>
    <r>
      <t xml:space="preserve">Please input an </t>
    </r>
    <r>
      <rPr>
        <b/>
        <sz val="8"/>
        <rFont val="Gill Sans Std"/>
        <family val="2"/>
      </rPr>
      <t xml:space="preserve">'X' </t>
    </r>
    <r>
      <rPr>
        <sz val="8"/>
        <rFont val="Gill Sans Std"/>
        <family val="2"/>
      </rPr>
      <t>in this box if the claimant is on the College payroll. (there is no need to provide bank details for employees).</t>
    </r>
  </si>
  <si>
    <t>TRAVEL</t>
  </si>
  <si>
    <t>Date</t>
  </si>
  <si>
    <t xml:space="preserve">Purpose </t>
  </si>
  <si>
    <t>From</t>
  </si>
  <si>
    <t>To</t>
  </si>
  <si>
    <t>Air/rail/car</t>
  </si>
  <si>
    <t>£££.pp</t>
  </si>
  <si>
    <t>SUBSISTENCE/OTHER EXPENSES</t>
  </si>
  <si>
    <t>Start Date</t>
  </si>
  <si>
    <t>End Date</t>
  </si>
  <si>
    <t>Claimant 
Signature</t>
  </si>
  <si>
    <t>Less: Received in advance</t>
  </si>
  <si>
    <t>Authorisation</t>
  </si>
  <si>
    <t>BALANCE NOW CLAIMED</t>
  </si>
  <si>
    <t>BUDGET CODE</t>
  </si>
  <si>
    <t>GROSS AMOUNT</t>
  </si>
  <si>
    <t>VAT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</si>
</sst>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Red]\-#,##0.00\ "/>
    <numFmt numFmtId="165" formatCode="dd/mm/yyyy;@"/>
  </numFmts>
  <fonts count="51">
    <font>
      <sz val="10"/>
      <name val="Arial"/>
    </font>
    <font>
      <sz val="10"/>
      <name val="Gill Sans Std"/>
      <family val="2"/>
    </font>
    <font>
      <sz val="14"/>
      <name val="Gill Sans Std"/>
      <family val="2"/>
    </font>
    <font>
      <b/>
      <sz val="10"/>
      <name val="Gill Sans Std"/>
    </font>
    <font>
      <b/>
      <sz val="12"/>
      <name val="Gill Sans Std"/>
    </font>
    <font>
      <i/>
      <sz val="10"/>
      <name val="Gill Sans Std"/>
    </font>
    <font>
      <sz val="16"/>
      <name val="Gill Sans Std"/>
      <family val="2"/>
    </font>
    <font>
      <sz val="20"/>
      <name val="Gill Sans Std"/>
      <family val="2"/>
    </font>
    <font>
      <sz val="8"/>
      <name val="Gill Sans Std"/>
      <family val="2"/>
    </font>
    <font>
      <b/>
      <sz val="9"/>
      <name val="Gill Sans Std"/>
    </font>
    <font>
      <b/>
      <sz val="8"/>
      <name val="Gill Sans Std"/>
      <family val="2"/>
    </font>
    <font>
      <sz val="22"/>
      <name val="Gill Sans Std"/>
      <family val="2"/>
    </font>
    <font>
      <b/>
      <sz val="8"/>
      <name val="Gill Sans Std"/>
    </font>
    <font>
      <b/>
      <sz val="18"/>
      <name val="Gill Sans Std"/>
    </font>
    <font>
      <b/>
      <sz val="12"/>
      <color indexed="12"/>
      <name val="Arial"/>
      <family val="2"/>
    </font>
    <font>
      <sz val="12"/>
      <name val="Arial"/>
      <family val="2"/>
    </font>
    <font>
      <sz val="10"/>
      <name val="Arial"/>
      <family val="2"/>
    </font>
    <font>
      <u/>
      <sz val="10"/>
      <color indexed="12"/>
      <name val="Arial"/>
      <family val="2"/>
    </font>
    <font>
      <b/>
      <sz val="10"/>
      <color rgb="FF0070C0"/>
      <name val="Arial"/>
      <family val="2"/>
    </font>
    <font>
      <sz val="10"/>
      <color rgb="FF000000"/>
      <name val="Arial"/>
      <family val="2"/>
    </font>
    <font>
      <b/>
      <sz val="10"/>
      <color rgb="FFE36C0A"/>
      <name val="Arial"/>
      <family val="2"/>
    </font>
    <font>
      <b/>
      <sz val="12"/>
      <color rgb="FFE36C0A"/>
      <name val="Georgia"/>
      <family val="1"/>
    </font>
    <font>
      <b/>
      <sz val="10"/>
      <name val="Arial"/>
      <family val="2"/>
    </font>
    <font>
      <sz val="10"/>
      <name val="Georgia"/>
      <family val="1"/>
    </font>
    <font>
      <i/>
      <sz val="10"/>
      <name val="Arial"/>
      <family val="2"/>
    </font>
    <font>
      <b/>
      <sz val="10"/>
      <color indexed="62"/>
      <name val="Arial"/>
      <family val="2"/>
    </font>
    <font>
      <b/>
      <i/>
      <u/>
      <sz val="10"/>
      <name val="Arial"/>
      <family val="2"/>
    </font>
    <font>
      <b/>
      <u/>
      <sz val="10"/>
      <name val="Arial"/>
      <family val="2"/>
    </font>
    <font>
      <b/>
      <sz val="12"/>
      <color rgb="FF0070C0"/>
      <name val="Arial"/>
      <family val="2"/>
    </font>
    <font>
      <sz val="9"/>
      <color indexed="81"/>
      <name val="Tahoma"/>
      <family val="2"/>
    </font>
    <font>
      <sz val="11"/>
      <color rgb="FF000000"/>
      <name val="Aptos Narrow"/>
      <family val="2"/>
    </font>
    <font>
      <sz val="11"/>
      <color rgb="FF000000"/>
      <name val="Calibri"/>
      <family val="2"/>
    </font>
    <font>
      <sz val="8"/>
      <name val="Calibri"/>
      <scheme val="minor"/>
    </font>
    <font>
      <b/>
      <sz val="8"/>
      <name val="Calibri"/>
      <scheme val="minor"/>
    </font>
    <font>
      <sz val="8"/>
      <color rgb="FF000000"/>
      <name val="Gill Sans Std"/>
    </font>
    <font>
      <b/>
      <sz val="8"/>
      <color rgb="FF000000"/>
      <name val="Gill Sans Std"/>
    </font>
    <font>
      <sz val="11"/>
      <name val="Calibri"/>
    </font>
    <font>
      <b/>
      <sz val="10"/>
      <name val="Arial"/>
    </font>
    <font>
      <b/>
      <sz val="12"/>
      <name val="Gill Sans Std"/>
      <family val="2"/>
    </font>
    <font>
      <sz val="12"/>
      <color rgb="FF000000"/>
      <name val="Aptos"/>
      <charset val="1"/>
    </font>
    <font>
      <sz val="10"/>
      <color rgb="FFFF0000"/>
      <name val="Arial"/>
    </font>
    <font>
      <b/>
      <sz val="12"/>
      <color rgb="FF000000"/>
      <name val="Gill Sans Std"/>
    </font>
    <font>
      <b/>
      <sz val="12"/>
      <color rgb="FFFF0000"/>
      <name val="Gill Sans Std"/>
    </font>
    <font>
      <sz val="12"/>
      <color rgb="FFFF0000"/>
      <name val="Gill Sans Std"/>
      <family val="2"/>
    </font>
    <font>
      <b/>
      <sz val="10"/>
      <color rgb="FFFF0000"/>
      <name val="Gill Sans Std"/>
    </font>
    <font>
      <sz val="10"/>
      <color theme="0"/>
      <name val="Gill Sans Std"/>
      <family val="2"/>
    </font>
    <font>
      <b/>
      <sz val="10"/>
      <color rgb="FF000000"/>
      <name val="Gill Sans Std"/>
    </font>
    <font>
      <b/>
      <sz val="10"/>
      <name val="Gill Sans Std"/>
      <family val="2"/>
    </font>
    <font>
      <b/>
      <sz val="10"/>
      <color theme="1"/>
      <name val="Arial"/>
      <family val="2"/>
    </font>
    <font>
      <sz val="10"/>
      <color rgb="FF000000"/>
      <name val="Arial"/>
    </font>
    <font>
      <i/>
      <sz val="10"/>
      <color rgb="FF000000"/>
      <name val="Arial"/>
    </font>
  </fonts>
  <fills count="12">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00B05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39997558519241921"/>
        <bgColor indexed="64"/>
      </patternFill>
    </fill>
  </fills>
  <borders count="4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diagonal/>
    </border>
    <border>
      <left/>
      <right/>
      <top/>
      <bottom style="thin">
        <color indexed="64"/>
      </bottom>
      <diagonal/>
    </border>
    <border>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n">
        <color rgb="FF000000"/>
      </left>
      <right/>
      <top style="thin">
        <color rgb="FF000000"/>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style="thin">
        <color rgb="FF000000"/>
      </left>
      <right/>
      <top style="thin">
        <color indexed="64"/>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292">
    <xf numFmtId="0" fontId="0" fillId="0" borderId="0" xfId="0"/>
    <xf numFmtId="0" fontId="1" fillId="0" borderId="0" xfId="0" applyFont="1" applyProtection="1">
      <protection locked="0"/>
    </xf>
    <xf numFmtId="0" fontId="2" fillId="0" borderId="0" xfId="0" applyFont="1" applyAlignment="1" applyProtection="1">
      <alignment vertical="center" wrapText="1"/>
      <protection locked="0"/>
    </xf>
    <xf numFmtId="0" fontId="4" fillId="0" borderId="0" xfId="0" applyFont="1" applyProtection="1">
      <protection locked="0"/>
    </xf>
    <xf numFmtId="0" fontId="5" fillId="0" borderId="0" xfId="0" applyFont="1" applyProtection="1">
      <protection locked="0"/>
    </xf>
    <xf numFmtId="0" fontId="1" fillId="2" borderId="5" xfId="0" applyFont="1" applyFill="1" applyBorder="1" applyAlignment="1" applyProtection="1">
      <alignment horizontal="center"/>
      <protection locked="0"/>
    </xf>
    <xf numFmtId="0" fontId="1" fillId="0" borderId="0" xfId="0" applyFont="1" applyAlignment="1" applyProtection="1">
      <alignment horizontal="center"/>
      <protection locked="0"/>
    </xf>
    <xf numFmtId="0" fontId="3" fillId="0" borderId="0" xfId="0" applyFont="1" applyProtection="1">
      <protection locked="0"/>
    </xf>
    <xf numFmtId="0" fontId="1" fillId="2" borderId="1" xfId="0" applyFont="1" applyFill="1" applyBorder="1" applyProtection="1">
      <protection locked="0"/>
    </xf>
    <xf numFmtId="0" fontId="1" fillId="2" borderId="8" xfId="0" applyFont="1" applyFill="1" applyBorder="1" applyProtection="1">
      <protection locked="0"/>
    </xf>
    <xf numFmtId="0" fontId="6" fillId="0" borderId="0" xfId="0" applyFont="1" applyProtection="1">
      <protection locked="0"/>
    </xf>
    <xf numFmtId="0" fontId="1" fillId="0" borderId="9" xfId="0" applyFont="1" applyBorder="1" applyAlignment="1" applyProtection="1">
      <alignment horizontal="center" vertical="center"/>
      <protection locked="0"/>
    </xf>
    <xf numFmtId="0" fontId="7" fillId="0" borderId="0" xfId="0" applyFont="1" applyProtection="1">
      <protection locked="0"/>
    </xf>
    <xf numFmtId="0" fontId="1" fillId="2" borderId="9" xfId="0" applyFont="1" applyFill="1" applyBorder="1" applyProtection="1">
      <protection locked="0"/>
    </xf>
    <xf numFmtId="0" fontId="1" fillId="2" borderId="5" xfId="0" applyFont="1" applyFill="1" applyBorder="1" applyProtection="1">
      <protection locked="0"/>
    </xf>
    <xf numFmtId="0" fontId="11" fillId="0" borderId="0" xfId="0" applyFont="1" applyAlignment="1" applyProtection="1">
      <alignment vertical="top"/>
      <protection locked="0"/>
    </xf>
    <xf numFmtId="0" fontId="1" fillId="0" borderId="0" xfId="0" applyFont="1" applyAlignment="1" applyProtection="1">
      <alignment vertical="top"/>
      <protection locked="0"/>
    </xf>
    <xf numFmtId="0" fontId="1" fillId="0" borderId="5" xfId="0" applyFont="1" applyBorder="1" applyAlignment="1" applyProtection="1">
      <alignment vertical="top" wrapText="1"/>
      <protection locked="0"/>
    </xf>
    <xf numFmtId="0" fontId="1" fillId="0" borderId="0" xfId="0" applyFont="1" applyAlignment="1" applyProtection="1">
      <alignment horizontal="center" vertical="top"/>
      <protection locked="0"/>
    </xf>
    <xf numFmtId="164" fontId="1" fillId="0" borderId="0" xfId="0" applyNumberFormat="1" applyFont="1" applyAlignment="1" applyProtection="1">
      <alignment vertical="top"/>
      <protection locked="0"/>
    </xf>
    <xf numFmtId="0" fontId="3" fillId="0" borderId="0" xfId="0" applyFont="1" applyAlignment="1" applyProtection="1">
      <alignment vertical="top"/>
      <protection locked="0"/>
    </xf>
    <xf numFmtId="0" fontId="7" fillId="0" borderId="0" xfId="0" applyFont="1" applyAlignment="1" applyProtection="1">
      <alignment vertical="top"/>
      <protection locked="0"/>
    </xf>
    <xf numFmtId="0" fontId="1" fillId="0" borderId="0" xfId="0" applyFont="1" applyAlignment="1" applyProtection="1">
      <alignment horizontal="right" vertical="top"/>
      <protection locked="0"/>
    </xf>
    <xf numFmtId="14" fontId="1" fillId="0" borderId="5" xfId="0" applyNumberFormat="1" applyFont="1" applyBorder="1" applyAlignment="1" applyProtection="1">
      <alignment vertical="top"/>
      <protection locked="0"/>
    </xf>
    <xf numFmtId="0" fontId="1" fillId="0" borderId="5" xfId="0" applyFont="1" applyBorder="1" applyAlignment="1" applyProtection="1">
      <alignment horizontal="center" vertical="top"/>
      <protection locked="0"/>
    </xf>
    <xf numFmtId="0" fontId="2" fillId="0" borderId="0" xfId="0" applyFont="1" applyAlignment="1" applyProtection="1">
      <alignment vertical="top"/>
      <protection locked="0"/>
    </xf>
    <xf numFmtId="14" fontId="1" fillId="0" borderId="7" xfId="0" applyNumberFormat="1" applyFont="1" applyBorder="1" applyAlignment="1" applyProtection="1">
      <alignment vertical="top"/>
      <protection locked="0"/>
    </xf>
    <xf numFmtId="0" fontId="1" fillId="0" borderId="5" xfId="0" applyFont="1" applyBorder="1" applyAlignment="1" applyProtection="1">
      <alignment horizontal="center" vertical="center"/>
      <protection locked="0"/>
    </xf>
    <xf numFmtId="0" fontId="1" fillId="0" borderId="11" xfId="0" quotePrefix="1" applyFont="1" applyBorder="1" applyAlignment="1" applyProtection="1">
      <alignment horizontal="center" vertical="center"/>
      <protection locked="0"/>
    </xf>
    <xf numFmtId="0" fontId="13" fillId="0" borderId="0" xfId="0" applyFont="1" applyProtection="1">
      <protection locked="0"/>
    </xf>
    <xf numFmtId="0" fontId="3" fillId="0" borderId="0" xfId="0" applyFont="1" applyAlignment="1" applyProtection="1">
      <alignment horizontal="right" vertical="top"/>
      <protection locked="0"/>
    </xf>
    <xf numFmtId="0" fontId="1" fillId="0" borderId="20" xfId="0" applyFont="1" applyBorder="1" applyAlignment="1" applyProtection="1">
      <alignment horizontal="center" vertical="center"/>
      <protection locked="0"/>
    </xf>
    <xf numFmtId="0" fontId="14" fillId="0" borderId="0" xfId="0" applyFont="1" applyProtection="1">
      <protection hidden="1"/>
    </xf>
    <xf numFmtId="0" fontId="15" fillId="0" borderId="0" xfId="0" applyFont="1" applyProtection="1">
      <protection hidden="1"/>
    </xf>
    <xf numFmtId="0" fontId="16" fillId="0" borderId="0" xfId="0" applyFont="1"/>
    <xf numFmtId="0" fontId="16" fillId="0" borderId="21" xfId="0" applyFont="1" applyBorder="1"/>
    <xf numFmtId="0" fontId="16" fillId="0" borderId="22" xfId="0" applyFont="1" applyBorder="1" applyAlignment="1">
      <alignment horizontal="left" vertical="top"/>
    </xf>
    <xf numFmtId="0" fontId="16" fillId="0" borderId="22" xfId="0" applyFont="1" applyBorder="1" applyAlignment="1">
      <alignment horizontal="left"/>
    </xf>
    <xf numFmtId="0" fontId="16" fillId="0" borderId="23" xfId="0" applyFont="1" applyBorder="1" applyAlignment="1">
      <alignment horizontal="left"/>
    </xf>
    <xf numFmtId="0" fontId="18" fillId="0" borderId="0" xfId="0" applyFont="1"/>
    <xf numFmtId="0" fontId="16" fillId="0" borderId="21" xfId="0" applyFont="1" applyBorder="1" applyAlignment="1">
      <alignment wrapText="1"/>
    </xf>
    <xf numFmtId="0" fontId="16" fillId="0" borderId="22" xfId="0" applyFont="1" applyBorder="1" applyAlignment="1">
      <alignment wrapText="1"/>
    </xf>
    <xf numFmtId="0" fontId="20" fillId="0" borderId="0" xfId="0" applyFont="1"/>
    <xf numFmtId="0" fontId="21" fillId="0" borderId="0" xfId="0" applyFont="1" applyAlignment="1">
      <alignment vertical="top"/>
    </xf>
    <xf numFmtId="0" fontId="22" fillId="0" borderId="0" xfId="0" applyFont="1" applyAlignment="1">
      <alignment vertical="top"/>
    </xf>
    <xf numFmtId="0" fontId="23" fillId="0" borderId="0" xfId="0" applyFont="1"/>
    <xf numFmtId="0" fontId="16" fillId="0" borderId="23" xfId="0" applyFont="1" applyBorder="1"/>
    <xf numFmtId="0" fontId="16" fillId="0" borderId="23" xfId="0" applyFont="1" applyBorder="1" applyAlignment="1">
      <alignment wrapText="1"/>
    </xf>
    <xf numFmtId="0" fontId="16" fillId="0" borderId="24" xfId="0" applyFont="1" applyBorder="1" applyAlignment="1">
      <alignment wrapText="1"/>
    </xf>
    <xf numFmtId="0" fontId="16" fillId="0" borderId="21" xfId="0" applyFont="1" applyBorder="1" applyAlignment="1">
      <alignment horizontal="left" wrapText="1"/>
    </xf>
    <xf numFmtId="0" fontId="16" fillId="0" borderId="22" xfId="0" applyFont="1" applyBorder="1" applyAlignment="1">
      <alignment horizontal="left" wrapText="1"/>
    </xf>
    <xf numFmtId="0" fontId="16" fillId="0" borderId="24" xfId="0" applyFont="1" applyBorder="1"/>
    <xf numFmtId="0" fontId="16" fillId="0" borderId="22" xfId="0" applyFont="1" applyBorder="1"/>
    <xf numFmtId="0" fontId="17" fillId="0" borderId="22" xfId="1" applyBorder="1" applyAlignment="1" applyProtection="1">
      <alignment horizontal="left" wrapText="1"/>
    </xf>
    <xf numFmtId="0" fontId="16" fillId="0" borderId="23" xfId="0" applyFont="1" applyBorder="1" applyAlignment="1">
      <alignment horizontal="left" wrapText="1"/>
    </xf>
    <xf numFmtId="0" fontId="16" fillId="0" borderId="0" xfId="0" applyFont="1" applyAlignment="1">
      <alignment horizontal="left"/>
    </xf>
    <xf numFmtId="0" fontId="16" fillId="0" borderId="21" xfId="0" applyFont="1" applyBorder="1" applyAlignment="1">
      <alignment horizontal="left"/>
    </xf>
    <xf numFmtId="0" fontId="22" fillId="0" borderId="0" xfId="0" applyFont="1"/>
    <xf numFmtId="0" fontId="22" fillId="0" borderId="24" xfId="0" applyFont="1" applyBorder="1" applyAlignment="1">
      <alignment horizontal="left"/>
    </xf>
    <xf numFmtId="0" fontId="22" fillId="0" borderId="0" xfId="0" applyFont="1" applyAlignment="1">
      <alignment wrapText="1"/>
    </xf>
    <xf numFmtId="0" fontId="16" fillId="0" borderId="0" xfId="0" applyFont="1" applyAlignment="1">
      <alignment wrapText="1"/>
    </xf>
    <xf numFmtId="0" fontId="16" fillId="0" borderId="21" xfId="0" applyFont="1" applyBorder="1" applyAlignment="1">
      <alignment vertical="top" wrapText="1"/>
    </xf>
    <xf numFmtId="0" fontId="16" fillId="0" borderId="22" xfId="0" applyFont="1" applyBorder="1" applyAlignment="1">
      <alignment vertical="top" wrapText="1"/>
    </xf>
    <xf numFmtId="0" fontId="19" fillId="0" borderId="23" xfId="0" applyFont="1" applyBorder="1" applyAlignment="1">
      <alignment vertical="top" wrapText="1"/>
    </xf>
    <xf numFmtId="0" fontId="16" fillId="0" borderId="24" xfId="0" applyFont="1" applyBorder="1" applyAlignment="1">
      <alignment horizontal="left"/>
    </xf>
    <xf numFmtId="0" fontId="28" fillId="3" borderId="0" xfId="0" applyFont="1" applyFill="1" applyProtection="1">
      <protection hidden="1"/>
    </xf>
    <xf numFmtId="0" fontId="1" fillId="2" borderId="5" xfId="0" applyFont="1" applyFill="1" applyBorder="1" applyAlignment="1" applyProtection="1">
      <alignment vertical="top"/>
      <protection locked="0"/>
    </xf>
    <xf numFmtId="0" fontId="1" fillId="2" borderId="5" xfId="0" applyFont="1" applyFill="1" applyBorder="1" applyAlignment="1" applyProtection="1">
      <alignment horizontal="left" vertical="center"/>
      <protection locked="0"/>
    </xf>
    <xf numFmtId="0" fontId="1" fillId="2" borderId="5" xfId="0" applyFont="1" applyFill="1" applyBorder="1" applyAlignment="1" applyProtection="1">
      <alignment vertical="center" wrapText="1"/>
      <protection locked="0"/>
    </xf>
    <xf numFmtId="0" fontId="1" fillId="2" borderId="9"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top"/>
      <protection locked="0"/>
    </xf>
    <xf numFmtId="2" fontId="1" fillId="0" borderId="5" xfId="0" applyNumberFormat="1" applyFont="1" applyBorder="1" applyAlignment="1" applyProtection="1">
      <alignment horizontal="center" vertical="top"/>
      <protection locked="0"/>
    </xf>
    <xf numFmtId="0" fontId="30" fillId="0" borderId="0" xfId="0" applyFont="1"/>
    <xf numFmtId="0" fontId="30" fillId="4" borderId="0" xfId="0" applyFont="1" applyFill="1"/>
    <xf numFmtId="14" fontId="30" fillId="4" borderId="0" xfId="0" applyNumberFormat="1" applyFont="1" applyFill="1"/>
    <xf numFmtId="0" fontId="1" fillId="2" borderId="9" xfId="0" applyFont="1" applyFill="1" applyBorder="1" applyAlignment="1" applyProtection="1">
      <alignment vertical="center"/>
      <protection locked="0"/>
    </xf>
    <xf numFmtId="0" fontId="1" fillId="2" borderId="9" xfId="0" applyFont="1" applyFill="1" applyBorder="1" applyAlignment="1" applyProtection="1">
      <alignment vertical="center" wrapText="1"/>
      <protection locked="0"/>
    </xf>
    <xf numFmtId="0" fontId="1" fillId="2" borderId="7" xfId="0" applyFont="1" applyFill="1" applyBorder="1" applyAlignment="1" applyProtection="1">
      <alignment vertical="top" wrapText="1"/>
      <protection locked="0"/>
    </xf>
    <xf numFmtId="0" fontId="1" fillId="2" borderId="8" xfId="0" applyFont="1" applyFill="1" applyBorder="1" applyAlignment="1" applyProtection="1">
      <alignment vertical="top" wrapText="1"/>
      <protection locked="0"/>
    </xf>
    <xf numFmtId="0" fontId="1" fillId="0" borderId="10" xfId="0" applyFont="1" applyBorder="1" applyProtection="1">
      <protection locked="0"/>
    </xf>
    <xf numFmtId="0" fontId="1" fillId="0" borderId="1" xfId="0" applyFont="1" applyBorder="1" applyProtection="1">
      <protection locked="0"/>
    </xf>
    <xf numFmtId="0" fontId="1" fillId="0" borderId="6" xfId="0" applyFont="1" applyBorder="1" applyProtection="1">
      <protection locked="0"/>
    </xf>
    <xf numFmtId="0" fontId="1" fillId="2" borderId="7" xfId="0" applyFont="1" applyFill="1" applyBorder="1" applyAlignment="1" applyProtection="1">
      <alignment vertical="center" wrapText="1"/>
      <protection locked="0"/>
    </xf>
    <xf numFmtId="0" fontId="1" fillId="2" borderId="8" xfId="0" applyFont="1" applyFill="1" applyBorder="1" applyAlignment="1" applyProtection="1">
      <alignment vertical="center" wrapText="1"/>
      <protection locked="0"/>
    </xf>
    <xf numFmtId="0" fontId="1" fillId="0" borderId="9" xfId="0" applyFont="1" applyBorder="1" applyProtection="1">
      <protection locked="0"/>
    </xf>
    <xf numFmtId="0" fontId="1" fillId="2" borderId="18" xfId="0" applyFont="1" applyFill="1" applyBorder="1" applyAlignment="1" applyProtection="1">
      <alignment vertical="center" wrapText="1"/>
      <protection locked="0"/>
    </xf>
    <xf numFmtId="0" fontId="1" fillId="0" borderId="9" xfId="0" applyFont="1" applyBorder="1" applyAlignment="1" applyProtection="1">
      <alignment vertical="top"/>
      <protection locked="0"/>
    </xf>
    <xf numFmtId="0" fontId="2" fillId="0" borderId="0" xfId="0" applyFont="1" applyAlignment="1" applyProtection="1">
      <alignment horizontal="center" vertical="center" wrapText="1"/>
      <protection locked="0"/>
    </xf>
    <xf numFmtId="164" fontId="1" fillId="0" borderId="26" xfId="0" applyNumberFormat="1" applyFont="1" applyBorder="1" applyAlignment="1" applyProtection="1">
      <alignment horizontal="center" vertical="top"/>
      <protection locked="0"/>
    </xf>
    <xf numFmtId="164" fontId="1" fillId="0" borderId="27" xfId="0" applyNumberFormat="1" applyFont="1" applyBorder="1" applyAlignment="1" applyProtection="1">
      <alignment horizontal="center" vertical="center"/>
      <protection locked="0"/>
    </xf>
    <xf numFmtId="0" fontId="3" fillId="0" borderId="0" xfId="0" applyFont="1" applyAlignment="1" applyProtection="1">
      <alignment vertical="center"/>
      <protection locked="0"/>
    </xf>
    <xf numFmtId="0" fontId="31" fillId="0" borderId="0" xfId="0" applyFont="1"/>
    <xf numFmtId="0" fontId="1" fillId="3" borderId="9" xfId="0" applyFont="1" applyFill="1" applyBorder="1" applyAlignment="1" applyProtection="1">
      <alignment wrapText="1"/>
      <protection locked="0"/>
    </xf>
    <xf numFmtId="0" fontId="1" fillId="3" borderId="25" xfId="0" applyFont="1" applyFill="1" applyBorder="1" applyAlignment="1" applyProtection="1">
      <alignment vertical="top" wrapText="1"/>
      <protection locked="0"/>
    </xf>
    <xf numFmtId="0" fontId="1" fillId="3" borderId="5" xfId="0" applyFont="1" applyFill="1" applyBorder="1" applyAlignment="1" applyProtection="1">
      <alignment vertical="top" wrapText="1"/>
      <protection locked="0"/>
    </xf>
    <xf numFmtId="0" fontId="1" fillId="3" borderId="9" xfId="0" applyFont="1" applyFill="1" applyBorder="1" applyAlignment="1" applyProtection="1">
      <alignment horizontal="center" vertical="top" wrapText="1"/>
      <protection locked="0"/>
    </xf>
    <xf numFmtId="14" fontId="1" fillId="3" borderId="9" xfId="0" applyNumberFormat="1" applyFont="1" applyFill="1" applyBorder="1" applyAlignment="1" applyProtection="1">
      <alignment horizontal="center" vertical="top"/>
      <protection locked="0"/>
    </xf>
    <xf numFmtId="0" fontId="17" fillId="3" borderId="9" xfId="1" applyFill="1" applyBorder="1" applyAlignment="1" applyProtection="1">
      <protection locked="0"/>
    </xf>
    <xf numFmtId="0" fontId="1" fillId="3" borderId="1" xfId="0" applyFont="1" applyFill="1" applyBorder="1" applyAlignment="1" applyProtection="1">
      <alignment vertical="top" shrinkToFit="1"/>
      <protection locked="0"/>
    </xf>
    <xf numFmtId="0" fontId="1" fillId="3" borderId="10" xfId="0" applyFont="1" applyFill="1" applyBorder="1" applyAlignment="1" applyProtection="1">
      <alignment wrapText="1"/>
      <protection locked="0"/>
    </xf>
    <xf numFmtId="0" fontId="1" fillId="3" borderId="10" xfId="0" applyFont="1" applyFill="1" applyBorder="1" applyProtection="1">
      <protection locked="0"/>
    </xf>
    <xf numFmtId="0" fontId="1" fillId="3" borderId="6" xfId="0" applyFont="1" applyFill="1" applyBorder="1" applyAlignment="1" applyProtection="1">
      <alignment vertical="top" shrinkToFit="1"/>
      <protection locked="0"/>
    </xf>
    <xf numFmtId="0" fontId="1" fillId="3" borderId="6" xfId="0" applyFont="1" applyFill="1" applyBorder="1" applyAlignment="1" applyProtection="1">
      <alignment horizontal="center" vertical="top" shrinkToFit="1"/>
      <protection locked="0"/>
    </xf>
    <xf numFmtId="14" fontId="1" fillId="3" borderId="1" xfId="0" applyNumberFormat="1" applyFont="1" applyFill="1" applyBorder="1" applyAlignment="1" applyProtection="1">
      <alignment horizontal="center" vertical="top"/>
      <protection locked="0"/>
    </xf>
    <xf numFmtId="0" fontId="32" fillId="0" borderId="0" xfId="0" applyFont="1" applyProtection="1">
      <protection locked="0"/>
    </xf>
    <xf numFmtId="0" fontId="33" fillId="0" borderId="0" xfId="0" applyFont="1" applyProtection="1">
      <protection locked="0"/>
    </xf>
    <xf numFmtId="0" fontId="32" fillId="0" borderId="0" xfId="0" applyFont="1" applyAlignment="1" applyProtection="1">
      <alignment vertical="top"/>
      <protection locked="0"/>
    </xf>
    <xf numFmtId="0" fontId="1" fillId="0" borderId="7" xfId="0" applyFont="1" applyBorder="1" applyAlignment="1" applyProtection="1">
      <alignment vertical="center"/>
      <protection locked="0"/>
    </xf>
    <xf numFmtId="0" fontId="1" fillId="0" borderId="7" xfId="0" applyFont="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32" xfId="0" applyFont="1" applyBorder="1" applyAlignment="1" applyProtection="1">
      <alignment vertical="center"/>
      <protection locked="0"/>
    </xf>
    <xf numFmtId="0" fontId="1" fillId="0" borderId="33" xfId="0" applyFont="1" applyBorder="1" applyAlignment="1" applyProtection="1">
      <alignment horizontal="center" vertical="center"/>
      <protection locked="0"/>
    </xf>
    <xf numFmtId="0" fontId="1" fillId="0" borderId="33" xfId="0" applyFont="1" applyBorder="1" applyAlignment="1" applyProtection="1">
      <alignment vertical="center"/>
      <protection locked="0"/>
    </xf>
    <xf numFmtId="0" fontId="1" fillId="0" borderId="34" xfId="0" applyFont="1" applyBorder="1" applyAlignment="1" applyProtection="1">
      <alignment horizontal="center" vertical="center"/>
      <protection locked="0"/>
    </xf>
    <xf numFmtId="0" fontId="1" fillId="0" borderId="3" xfId="0" applyFont="1" applyBorder="1" applyAlignment="1" applyProtection="1">
      <alignment vertical="center"/>
      <protection locked="0"/>
    </xf>
    <xf numFmtId="0" fontId="1" fillId="0" borderId="30" xfId="0" applyFont="1" applyBorder="1" applyAlignment="1" applyProtection="1">
      <alignment horizontal="center" vertical="center"/>
      <protection locked="0"/>
    </xf>
    <xf numFmtId="0" fontId="1" fillId="0" borderId="30" xfId="0" applyFont="1" applyBorder="1" applyAlignment="1" applyProtection="1">
      <alignment vertical="center"/>
      <protection locked="0"/>
    </xf>
    <xf numFmtId="0" fontId="1" fillId="0" borderId="31" xfId="0" applyFont="1" applyBorder="1" applyAlignment="1" applyProtection="1">
      <alignment horizontal="center" vertical="center"/>
      <protection locked="0"/>
    </xf>
    <xf numFmtId="0" fontId="1" fillId="0" borderId="9" xfId="0" applyFont="1" applyBorder="1" applyAlignment="1" applyProtection="1">
      <alignment vertical="center"/>
      <protection locked="0"/>
    </xf>
    <xf numFmtId="0" fontId="1" fillId="0" borderId="11" xfId="0" applyFont="1" applyBorder="1" applyAlignment="1" applyProtection="1">
      <alignment horizontal="center" vertical="center"/>
      <protection locked="0"/>
    </xf>
    <xf numFmtId="0" fontId="1" fillId="0" borderId="11" xfId="0" applyFont="1" applyBorder="1" applyAlignment="1" applyProtection="1">
      <alignment vertical="center"/>
      <protection locked="0"/>
    </xf>
    <xf numFmtId="0" fontId="1" fillId="0" borderId="28" xfId="0" applyFont="1" applyBorder="1" applyAlignment="1" applyProtection="1">
      <alignment horizontal="center" vertical="center"/>
      <protection locked="0"/>
    </xf>
    <xf numFmtId="0" fontId="36" fillId="0" borderId="0" xfId="0" applyFont="1"/>
    <xf numFmtId="0" fontId="37" fillId="0" borderId="0" xfId="0" applyFont="1"/>
    <xf numFmtId="0" fontId="30" fillId="5" borderId="0" xfId="0" applyFont="1" applyFill="1"/>
    <xf numFmtId="0" fontId="38" fillId="3" borderId="20" xfId="0" applyFont="1" applyFill="1" applyBorder="1" applyAlignment="1" applyProtection="1">
      <alignment horizontal="center" vertical="center"/>
      <protection locked="0"/>
    </xf>
    <xf numFmtId="165" fontId="1" fillId="3" borderId="1" xfId="0" applyNumberFormat="1" applyFont="1" applyFill="1" applyBorder="1" applyAlignment="1" applyProtection="1">
      <alignment horizontal="center" vertical="top"/>
      <protection locked="0"/>
    </xf>
    <xf numFmtId="0" fontId="37" fillId="0" borderId="0" xfId="0" applyFont="1" applyAlignment="1">
      <alignment horizontal="center"/>
    </xf>
    <xf numFmtId="0" fontId="30" fillId="0" borderId="0" xfId="0" applyFont="1" applyAlignment="1">
      <alignment horizontal="center"/>
    </xf>
    <xf numFmtId="0" fontId="0" fillId="0" borderId="0" xfId="0" applyAlignment="1">
      <alignment horizontal="center"/>
    </xf>
    <xf numFmtId="0" fontId="1" fillId="6" borderId="0" xfId="0" applyFont="1" applyFill="1" applyProtection="1">
      <protection locked="0"/>
    </xf>
    <xf numFmtId="0" fontId="16" fillId="6" borderId="23" xfId="0" applyFont="1" applyFill="1" applyBorder="1" applyAlignment="1">
      <alignment wrapText="1"/>
    </xf>
    <xf numFmtId="14" fontId="1" fillId="0" borderId="0" xfId="0" applyNumberFormat="1" applyFont="1" applyAlignment="1" applyProtection="1">
      <alignment vertical="top"/>
      <protection locked="0"/>
    </xf>
    <xf numFmtId="0" fontId="1" fillId="0" borderId="0" xfId="0" applyFont="1" applyAlignment="1" applyProtection="1">
      <alignment vertical="center" wrapText="1"/>
      <protection locked="0"/>
    </xf>
    <xf numFmtId="0" fontId="1" fillId="0" borderId="0" xfId="0" applyFont="1" applyAlignment="1" applyProtection="1">
      <alignment vertical="top" wrapText="1"/>
      <protection locked="0"/>
    </xf>
    <xf numFmtId="0" fontId="1" fillId="0" borderId="0" xfId="0" applyFont="1" applyAlignment="1" applyProtection="1">
      <alignment vertical="center"/>
      <protection locked="0"/>
    </xf>
    <xf numFmtId="0" fontId="39" fillId="0" borderId="0" xfId="0" applyFont="1"/>
    <xf numFmtId="0" fontId="40" fillId="0" borderId="0" xfId="0" applyFont="1"/>
    <xf numFmtId="0" fontId="43" fillId="0" borderId="0" xfId="0" applyFont="1" applyProtection="1">
      <protection locked="0"/>
    </xf>
    <xf numFmtId="0" fontId="45" fillId="0" borderId="10" xfId="0" applyFont="1" applyBorder="1" applyAlignment="1" applyProtection="1">
      <alignment horizontal="center" wrapText="1"/>
      <protection locked="0"/>
    </xf>
    <xf numFmtId="0" fontId="1" fillId="3" borderId="2" xfId="0" applyFont="1" applyFill="1" applyBorder="1" applyAlignment="1" applyProtection="1">
      <alignment horizontal="center" vertical="top" shrinkToFit="1"/>
      <protection locked="0"/>
    </xf>
    <xf numFmtId="0" fontId="1" fillId="2" borderId="18" xfId="0" applyFont="1" applyFill="1" applyBorder="1" applyProtection="1">
      <protection locked="0"/>
    </xf>
    <xf numFmtId="0" fontId="1" fillId="3" borderId="9" xfId="0" applyFont="1" applyFill="1" applyBorder="1" applyAlignment="1" applyProtection="1">
      <alignment vertical="top" shrinkToFit="1"/>
      <protection locked="0"/>
    </xf>
    <xf numFmtId="0" fontId="1" fillId="3" borderId="11" xfId="0" applyFont="1" applyFill="1" applyBorder="1" applyAlignment="1" applyProtection="1">
      <alignment vertical="top" shrinkToFit="1"/>
      <protection locked="0"/>
    </xf>
    <xf numFmtId="0" fontId="1" fillId="3" borderId="11" xfId="0" applyFont="1" applyFill="1" applyBorder="1" applyAlignment="1" applyProtection="1">
      <alignment horizontal="center" vertical="top" shrinkToFit="1"/>
      <protection locked="0"/>
    </xf>
    <xf numFmtId="0" fontId="1" fillId="3" borderId="10" xfId="0" applyFont="1" applyFill="1" applyBorder="1" applyAlignment="1" applyProtection="1">
      <alignment horizontal="center" vertical="top" shrinkToFit="1"/>
      <protection locked="0"/>
    </xf>
    <xf numFmtId="0" fontId="3" fillId="7" borderId="0" xfId="0" applyFont="1" applyFill="1" applyAlignment="1" applyProtection="1">
      <alignment wrapText="1"/>
      <protection locked="0"/>
    </xf>
    <xf numFmtId="0" fontId="32"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3" fillId="7" borderId="35" xfId="0" applyFont="1" applyFill="1" applyBorder="1" applyAlignment="1" applyProtection="1">
      <alignment horizontal="center" vertical="center"/>
      <protection locked="0"/>
    </xf>
    <xf numFmtId="0" fontId="3" fillId="7" borderId="35" xfId="0" applyFont="1" applyFill="1" applyBorder="1" applyAlignment="1" applyProtection="1">
      <alignment vertical="center"/>
      <protection locked="0"/>
    </xf>
    <xf numFmtId="0" fontId="3" fillId="7" borderId="36" xfId="0" applyFont="1" applyFill="1" applyBorder="1" applyAlignment="1" applyProtection="1">
      <alignment vertical="center"/>
      <protection locked="0"/>
    </xf>
    <xf numFmtId="0" fontId="3" fillId="7" borderId="8" xfId="0" applyFont="1" applyFill="1" applyBorder="1" applyAlignment="1" applyProtection="1">
      <alignment vertical="center"/>
      <protection locked="0"/>
    </xf>
    <xf numFmtId="0" fontId="3" fillId="7" borderId="0" xfId="0" applyFont="1" applyFill="1" applyAlignment="1" applyProtection="1">
      <alignment vertical="center"/>
      <protection locked="0"/>
    </xf>
    <xf numFmtId="0" fontId="12" fillId="7" borderId="3" xfId="0" applyFont="1" applyFill="1" applyBorder="1" applyAlignment="1" applyProtection="1">
      <alignment horizontal="center" vertical="center" wrapText="1"/>
      <protection locked="0"/>
    </xf>
    <xf numFmtId="0" fontId="3" fillId="7" borderId="37" xfId="0" applyFont="1" applyFill="1" applyBorder="1" applyAlignment="1" applyProtection="1">
      <alignment horizontal="center" vertical="center"/>
      <protection locked="0"/>
    </xf>
    <xf numFmtId="0" fontId="3" fillId="8" borderId="0" xfId="0" applyFont="1" applyFill="1" applyAlignment="1" applyProtection="1">
      <alignment wrapText="1"/>
      <protection locked="0"/>
    </xf>
    <xf numFmtId="0" fontId="3" fillId="9" borderId="0" xfId="0" applyFont="1" applyFill="1" applyAlignment="1" applyProtection="1">
      <alignment wrapText="1"/>
      <protection locked="0"/>
    </xf>
    <xf numFmtId="0" fontId="3" fillId="10" borderId="0" xfId="0" applyFont="1" applyFill="1" applyAlignment="1" applyProtection="1">
      <alignment wrapText="1"/>
      <protection locked="0"/>
    </xf>
    <xf numFmtId="0" fontId="47" fillId="0" borderId="0" xfId="0" applyFont="1" applyProtection="1">
      <protection locked="0"/>
    </xf>
    <xf numFmtId="0" fontId="1" fillId="3" borderId="38" xfId="0" applyFont="1" applyFill="1" applyBorder="1" applyAlignment="1" applyProtection="1">
      <alignment vertical="top" wrapText="1"/>
      <protection locked="0"/>
    </xf>
    <xf numFmtId="0" fontId="1" fillId="3" borderId="7" xfId="0" applyFont="1" applyFill="1" applyBorder="1" applyAlignment="1" applyProtection="1">
      <alignment vertical="top" wrapText="1"/>
      <protection locked="0"/>
    </xf>
    <xf numFmtId="0" fontId="1" fillId="0" borderId="1" xfId="0" applyFont="1" applyBorder="1" applyAlignment="1" applyProtection="1">
      <alignment vertical="top"/>
      <protection locked="0"/>
    </xf>
    <xf numFmtId="164" fontId="1" fillId="0" borderId="39" xfId="0" applyNumberFormat="1" applyFont="1" applyBorder="1" applyAlignment="1" applyProtection="1">
      <alignment horizontal="center" vertical="top"/>
      <protection locked="0"/>
    </xf>
    <xf numFmtId="0" fontId="3" fillId="9" borderId="35" xfId="0" applyFont="1" applyFill="1" applyBorder="1" applyAlignment="1" applyProtection="1">
      <alignment horizontal="center" vertical="center"/>
      <protection locked="0"/>
    </xf>
    <xf numFmtId="0" fontId="3" fillId="9" borderId="35" xfId="0" applyFont="1" applyFill="1" applyBorder="1" applyAlignment="1" applyProtection="1">
      <alignment vertical="center"/>
      <protection locked="0"/>
    </xf>
    <xf numFmtId="0" fontId="3" fillId="9" borderId="36" xfId="0" applyFont="1" applyFill="1" applyBorder="1" applyAlignment="1" applyProtection="1">
      <alignment vertical="center"/>
      <protection locked="0"/>
    </xf>
    <xf numFmtId="0" fontId="3" fillId="9" borderId="8" xfId="0" applyFont="1" applyFill="1" applyBorder="1" applyAlignment="1" applyProtection="1">
      <alignment vertical="center"/>
      <protection locked="0"/>
    </xf>
    <xf numFmtId="0" fontId="3" fillId="9" borderId="0" xfId="0" applyFont="1" applyFill="1" applyAlignment="1" applyProtection="1">
      <alignment vertical="center"/>
      <protection locked="0"/>
    </xf>
    <xf numFmtId="0" fontId="12" fillId="9" borderId="3" xfId="0" applyFont="1" applyFill="1" applyBorder="1" applyAlignment="1" applyProtection="1">
      <alignment horizontal="center" vertical="center" wrapText="1"/>
      <protection locked="0"/>
    </xf>
    <xf numFmtId="0" fontId="3" fillId="9" borderId="37" xfId="0" applyFont="1" applyFill="1" applyBorder="1" applyAlignment="1" applyProtection="1">
      <alignment horizontal="center" vertical="center"/>
      <protection locked="0"/>
    </xf>
    <xf numFmtId="0" fontId="3" fillId="10" borderId="35" xfId="0" applyFont="1" applyFill="1" applyBorder="1" applyAlignment="1" applyProtection="1">
      <alignment horizontal="center" vertical="center"/>
      <protection locked="0"/>
    </xf>
    <xf numFmtId="0" fontId="3" fillId="10" borderId="35" xfId="0" applyFont="1" applyFill="1" applyBorder="1" applyAlignment="1" applyProtection="1">
      <alignment vertical="center"/>
      <protection locked="0"/>
    </xf>
    <xf numFmtId="0" fontId="3" fillId="10" borderId="36" xfId="0" applyFont="1" applyFill="1" applyBorder="1" applyAlignment="1" applyProtection="1">
      <alignment vertical="center"/>
      <protection locked="0"/>
    </xf>
    <xf numFmtId="0" fontId="3" fillId="10" borderId="8" xfId="0" applyFont="1" applyFill="1" applyBorder="1" applyAlignment="1" applyProtection="1">
      <alignment vertical="center"/>
      <protection locked="0"/>
    </xf>
    <xf numFmtId="0" fontId="3" fillId="10" borderId="0" xfId="0" applyFont="1" applyFill="1" applyAlignment="1" applyProtection="1">
      <alignment vertical="center"/>
      <protection locked="0"/>
    </xf>
    <xf numFmtId="0" fontId="12" fillId="10" borderId="3" xfId="0" applyFont="1" applyFill="1" applyBorder="1" applyAlignment="1" applyProtection="1">
      <alignment horizontal="center" vertical="center" wrapText="1"/>
      <protection locked="0"/>
    </xf>
    <xf numFmtId="0" fontId="3" fillId="10" borderId="37" xfId="0" applyFont="1" applyFill="1" applyBorder="1" applyAlignment="1" applyProtection="1">
      <alignment horizontal="center" vertical="center"/>
      <protection locked="0"/>
    </xf>
    <xf numFmtId="0" fontId="3" fillId="8" borderId="35" xfId="0" applyFont="1" applyFill="1" applyBorder="1" applyAlignment="1" applyProtection="1">
      <alignment horizontal="center" vertical="center"/>
      <protection locked="0"/>
    </xf>
    <xf numFmtId="0" fontId="3" fillId="8" borderId="35" xfId="0" applyFont="1" applyFill="1" applyBorder="1" applyAlignment="1" applyProtection="1">
      <alignment vertical="center"/>
      <protection locked="0"/>
    </xf>
    <xf numFmtId="0" fontId="3" fillId="8" borderId="36" xfId="0" applyFont="1" applyFill="1" applyBorder="1" applyAlignment="1" applyProtection="1">
      <alignment vertical="center"/>
      <protection locked="0"/>
    </xf>
    <xf numFmtId="0" fontId="3" fillId="8" borderId="8" xfId="0" applyFont="1" applyFill="1" applyBorder="1" applyAlignment="1" applyProtection="1">
      <alignment vertical="center"/>
      <protection locked="0"/>
    </xf>
    <xf numFmtId="0" fontId="3" fillId="8" borderId="0" xfId="0" applyFont="1" applyFill="1" applyAlignment="1" applyProtection="1">
      <alignment vertical="center"/>
      <protection locked="0"/>
    </xf>
    <xf numFmtId="0" fontId="12" fillId="8" borderId="3" xfId="0" applyFont="1" applyFill="1" applyBorder="1" applyAlignment="1" applyProtection="1">
      <alignment horizontal="center" vertical="center" wrapText="1"/>
      <protection locked="0"/>
    </xf>
    <xf numFmtId="0" fontId="3" fillId="8" borderId="37" xfId="0" applyFont="1" applyFill="1" applyBorder="1" applyAlignment="1" applyProtection="1">
      <alignment horizontal="center" vertical="center"/>
      <protection locked="0"/>
    </xf>
    <xf numFmtId="0" fontId="3" fillId="11" borderId="35" xfId="0" applyFont="1" applyFill="1" applyBorder="1" applyAlignment="1" applyProtection="1">
      <alignment horizontal="center" vertical="center"/>
      <protection locked="0"/>
    </xf>
    <xf numFmtId="0" fontId="3" fillId="11" borderId="35" xfId="0" applyFont="1" applyFill="1" applyBorder="1" applyAlignment="1" applyProtection="1">
      <alignment vertical="center"/>
      <protection locked="0"/>
    </xf>
    <xf numFmtId="0" fontId="3" fillId="11" borderId="36" xfId="0" applyFont="1" applyFill="1" applyBorder="1" applyAlignment="1" applyProtection="1">
      <alignment vertical="center"/>
      <protection locked="0"/>
    </xf>
    <xf numFmtId="0" fontId="3" fillId="11" borderId="8" xfId="0" applyFont="1" applyFill="1" applyBorder="1" applyAlignment="1" applyProtection="1">
      <alignment vertical="center"/>
      <protection locked="0"/>
    </xf>
    <xf numFmtId="0" fontId="3" fillId="11" borderId="0" xfId="0" applyFont="1" applyFill="1" applyAlignment="1" applyProtection="1">
      <alignment vertical="center"/>
      <protection locked="0"/>
    </xf>
    <xf numFmtId="0" fontId="12" fillId="11" borderId="3" xfId="0" applyFont="1" applyFill="1" applyBorder="1" applyAlignment="1" applyProtection="1">
      <alignment horizontal="center" vertical="center" wrapText="1"/>
      <protection locked="0"/>
    </xf>
    <xf numFmtId="0" fontId="3" fillId="11" borderId="0" xfId="0" applyFont="1" applyFill="1" applyAlignment="1" applyProtection="1">
      <alignment wrapText="1"/>
      <protection locked="0"/>
    </xf>
    <xf numFmtId="0" fontId="3" fillId="11" borderId="37" xfId="0" applyFont="1" applyFill="1" applyBorder="1" applyAlignment="1" applyProtection="1">
      <alignment horizontal="center" vertical="center"/>
      <protection locked="0"/>
    </xf>
    <xf numFmtId="0" fontId="48" fillId="3" borderId="0" xfId="0" applyFont="1" applyFill="1" applyProtection="1">
      <protection hidden="1"/>
    </xf>
    <xf numFmtId="0" fontId="49" fillId="0" borderId="21" xfId="0" applyFont="1" applyBorder="1" applyAlignment="1">
      <alignment wrapText="1"/>
    </xf>
    <xf numFmtId="14" fontId="1" fillId="3" borderId="27" xfId="0" applyNumberFormat="1" applyFont="1" applyFill="1" applyBorder="1" applyAlignment="1" applyProtection="1">
      <alignment horizontal="center" vertical="top"/>
      <protection locked="0"/>
    </xf>
    <xf numFmtId="0" fontId="1" fillId="3" borderId="27" xfId="0" applyFont="1" applyFill="1" applyBorder="1" applyAlignment="1" applyProtection="1">
      <alignment vertical="top" wrapText="1"/>
      <protection locked="0"/>
    </xf>
    <xf numFmtId="0" fontId="1" fillId="0" borderId="27" xfId="0" applyFont="1" applyBorder="1" applyAlignment="1" applyProtection="1">
      <alignment vertical="top"/>
      <protection locked="0"/>
    </xf>
    <xf numFmtId="164" fontId="1" fillId="0" borderId="27" xfId="0" applyNumberFormat="1" applyFont="1" applyBorder="1" applyAlignment="1" applyProtection="1">
      <alignment horizontal="center" vertical="top"/>
      <protection locked="0"/>
    </xf>
    <xf numFmtId="0" fontId="1" fillId="3" borderId="2" xfId="0" applyFont="1" applyFill="1" applyBorder="1" applyAlignment="1" applyProtection="1">
      <alignment vertical="top" wrapText="1"/>
      <protection locked="0"/>
    </xf>
    <xf numFmtId="0" fontId="1" fillId="3" borderId="1" xfId="0" applyFont="1" applyFill="1" applyBorder="1" applyAlignment="1" applyProtection="1">
      <alignment horizontal="center" vertical="top" wrapText="1"/>
      <protection locked="0"/>
    </xf>
    <xf numFmtId="0" fontId="1" fillId="3" borderId="32" xfId="0" applyFont="1" applyFill="1" applyBorder="1" applyAlignment="1" applyProtection="1">
      <alignment vertical="top" wrapText="1"/>
      <protection locked="0"/>
    </xf>
    <xf numFmtId="0" fontId="1" fillId="3" borderId="34" xfId="0" applyFont="1" applyFill="1" applyBorder="1" applyAlignment="1" applyProtection="1">
      <alignment vertical="top" wrapText="1"/>
      <protection locked="0"/>
    </xf>
    <xf numFmtId="0" fontId="1" fillId="3" borderId="40" xfId="0" applyFont="1" applyFill="1" applyBorder="1" applyAlignment="1" applyProtection="1">
      <alignment vertical="top" wrapText="1"/>
      <protection locked="0"/>
    </xf>
    <xf numFmtId="14" fontId="0" fillId="0" borderId="0" xfId="0" applyNumberFormat="1"/>
    <xf numFmtId="0" fontId="1" fillId="3" borderId="44"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3" borderId="45"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4" fillId="10" borderId="9" xfId="0" applyFont="1" applyFill="1" applyBorder="1" applyAlignment="1" applyProtection="1">
      <alignment horizontal="center" vertical="center"/>
      <protection locked="0"/>
    </xf>
    <xf numFmtId="0" fontId="4" fillId="10" borderId="11" xfId="0" applyFont="1" applyFill="1" applyBorder="1" applyAlignment="1" applyProtection="1">
      <alignment horizontal="center" vertical="center"/>
      <protection locked="0"/>
    </xf>
    <xf numFmtId="0" fontId="4" fillId="10" borderId="10" xfId="0" applyFont="1" applyFill="1" applyBorder="1" applyAlignment="1" applyProtection="1">
      <alignment horizontal="center" vertical="center"/>
      <protection locked="0"/>
    </xf>
    <xf numFmtId="0" fontId="4" fillId="9" borderId="32" xfId="0" applyFont="1" applyFill="1" applyBorder="1" applyAlignment="1" applyProtection="1">
      <alignment horizontal="center" vertical="center"/>
      <protection locked="0"/>
    </xf>
    <xf numFmtId="0" fontId="4" fillId="9" borderId="33" xfId="0" applyFont="1" applyFill="1" applyBorder="1" applyAlignment="1" applyProtection="1">
      <alignment horizontal="center" vertical="center"/>
      <protection locked="0"/>
    </xf>
    <xf numFmtId="0" fontId="4" fillId="9" borderId="34" xfId="0" applyFont="1" applyFill="1" applyBorder="1" applyAlignment="1" applyProtection="1">
      <alignment horizontal="center" vertical="center"/>
      <protection locked="0"/>
    </xf>
    <xf numFmtId="0" fontId="4" fillId="11" borderId="32" xfId="0" applyFont="1" applyFill="1" applyBorder="1" applyAlignment="1" applyProtection="1">
      <alignment horizontal="center" vertical="center"/>
      <protection locked="0"/>
    </xf>
    <xf numFmtId="0" fontId="4" fillId="11" borderId="33" xfId="0" applyFont="1" applyFill="1" applyBorder="1" applyAlignment="1" applyProtection="1">
      <alignment horizontal="center" vertical="center"/>
      <protection locked="0"/>
    </xf>
    <xf numFmtId="0" fontId="4" fillId="11" borderId="34" xfId="0" applyFont="1" applyFill="1" applyBorder="1" applyAlignment="1" applyProtection="1">
      <alignment horizontal="center" vertical="center"/>
      <protection locked="0"/>
    </xf>
    <xf numFmtId="0" fontId="34" fillId="2" borderId="9" xfId="0" applyFont="1" applyFill="1" applyBorder="1" applyAlignment="1" applyProtection="1">
      <alignment horizontal="center" vertical="center" wrapText="1"/>
      <protection locked="0"/>
    </xf>
    <xf numFmtId="0" fontId="34" fillId="2" borderId="19" xfId="0" applyFont="1" applyFill="1" applyBorder="1" applyAlignment="1" applyProtection="1">
      <alignment horizontal="center" vertical="center" wrapText="1"/>
      <protection locked="0"/>
    </xf>
    <xf numFmtId="0" fontId="43" fillId="6" borderId="0" xfId="0" applyFont="1" applyFill="1" applyAlignment="1" applyProtection="1">
      <alignment horizontal="center"/>
      <protection locked="0"/>
    </xf>
    <xf numFmtId="0" fontId="1" fillId="3" borderId="9" xfId="0" applyFont="1" applyFill="1" applyBorder="1" applyAlignment="1" applyProtection="1">
      <alignment horizontal="center" vertical="top" shrinkToFit="1"/>
      <protection locked="0"/>
    </xf>
    <xf numFmtId="0" fontId="1" fillId="3" borderId="11" xfId="0" applyFont="1" applyFill="1" applyBorder="1" applyAlignment="1" applyProtection="1">
      <alignment horizontal="center" vertical="top" shrinkToFit="1"/>
      <protection locked="0"/>
    </xf>
    <xf numFmtId="0" fontId="1" fillId="3" borderId="10" xfId="0" applyFont="1" applyFill="1" applyBorder="1" applyAlignment="1" applyProtection="1">
      <alignment horizontal="center" vertical="top" shrinkToFit="1"/>
      <protection locked="0"/>
    </xf>
    <xf numFmtId="0" fontId="4" fillId="7" borderId="41" xfId="0" applyFont="1" applyFill="1" applyBorder="1" applyAlignment="1" applyProtection="1">
      <alignment horizontal="center" vertical="center"/>
      <protection locked="0"/>
    </xf>
    <xf numFmtId="0" fontId="4" fillId="7" borderId="42" xfId="0" applyFont="1" applyFill="1" applyBorder="1" applyAlignment="1" applyProtection="1">
      <alignment horizontal="center" vertical="center"/>
      <protection locked="0"/>
    </xf>
    <xf numFmtId="0" fontId="4" fillId="7" borderId="43" xfId="0" applyFont="1" applyFill="1" applyBorder="1" applyAlignment="1" applyProtection="1">
      <alignment horizontal="center" vertical="center"/>
      <protection locked="0"/>
    </xf>
    <xf numFmtId="0" fontId="4" fillId="8" borderId="9" xfId="0" applyFont="1" applyFill="1" applyBorder="1" applyAlignment="1" applyProtection="1">
      <alignment horizontal="center" vertical="center"/>
      <protection locked="0"/>
    </xf>
    <xf numFmtId="0" fontId="4" fillId="8" borderId="11" xfId="0" applyFont="1" applyFill="1" applyBorder="1" applyAlignment="1" applyProtection="1">
      <alignment horizontal="center" vertical="center"/>
      <protection locked="0"/>
    </xf>
    <xf numFmtId="0" fontId="4" fillId="8" borderId="10" xfId="0" applyFont="1" applyFill="1" applyBorder="1" applyAlignment="1" applyProtection="1">
      <alignment horizontal="center" vertical="center"/>
      <protection locked="0"/>
    </xf>
    <xf numFmtId="164" fontId="1" fillId="0" borderId="9" xfId="0" applyNumberFormat="1" applyFont="1" applyBorder="1" applyAlignment="1" applyProtection="1">
      <alignment horizontal="right" vertical="top"/>
      <protection locked="0"/>
    </xf>
    <xf numFmtId="164" fontId="1" fillId="0" borderId="11" xfId="0" applyNumberFormat="1" applyFont="1" applyBorder="1" applyAlignment="1" applyProtection="1">
      <alignment horizontal="right" vertical="top"/>
      <protection locked="0"/>
    </xf>
    <xf numFmtId="164" fontId="1" fillId="0" borderId="10" xfId="0" applyNumberFormat="1" applyFont="1" applyBorder="1" applyAlignment="1" applyProtection="1">
      <alignment horizontal="right" vertical="top"/>
      <protection locked="0"/>
    </xf>
    <xf numFmtId="164" fontId="1" fillId="0" borderId="15" xfId="0" applyNumberFormat="1" applyFont="1" applyBorder="1" applyAlignment="1" applyProtection="1">
      <alignment horizontal="right" vertical="top"/>
      <protection locked="0"/>
    </xf>
    <xf numFmtId="164" fontId="1" fillId="0" borderId="16" xfId="0" applyNumberFormat="1" applyFont="1" applyBorder="1" applyAlignment="1" applyProtection="1">
      <alignment horizontal="right" vertical="top"/>
      <protection locked="0"/>
    </xf>
    <xf numFmtId="164" fontId="1" fillId="0" borderId="17" xfId="0" applyNumberFormat="1" applyFont="1" applyBorder="1" applyAlignment="1" applyProtection="1">
      <alignment horizontal="right" vertical="top"/>
      <protection locked="0"/>
    </xf>
    <xf numFmtId="164" fontId="1" fillId="0" borderId="12" xfId="0" applyNumberFormat="1" applyFont="1" applyBorder="1" applyAlignment="1" applyProtection="1">
      <alignment horizontal="right" vertical="top"/>
      <protection locked="0"/>
    </xf>
    <xf numFmtId="164" fontId="1" fillId="0" borderId="13" xfId="0" applyNumberFormat="1" applyFont="1" applyBorder="1" applyAlignment="1" applyProtection="1">
      <alignment horizontal="right" vertical="top"/>
      <protection locked="0"/>
    </xf>
    <xf numFmtId="164" fontId="1" fillId="0" borderId="14" xfId="0" applyNumberFormat="1" applyFont="1" applyBorder="1" applyAlignment="1" applyProtection="1">
      <alignment horizontal="right" vertical="top"/>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2" borderId="7" xfId="0" applyFont="1" applyFill="1" applyBorder="1" applyAlignment="1" applyProtection="1">
      <alignment horizontal="left" vertical="center" wrapText="1"/>
      <protection locked="0"/>
    </xf>
    <xf numFmtId="0" fontId="1" fillId="2" borderId="8"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xf numFmtId="0" fontId="1" fillId="0" borderId="9" xfId="0" applyFont="1" applyBorder="1" applyAlignment="1" applyProtection="1">
      <alignment horizontal="left" vertical="center"/>
      <protection locked="0"/>
    </xf>
    <xf numFmtId="0" fontId="1" fillId="0" borderId="11"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8" fillId="2" borderId="9" xfId="0" applyFont="1" applyFill="1" applyBorder="1" applyAlignment="1" applyProtection="1">
      <alignment horizontal="left" vertical="center" wrapText="1"/>
      <protection locked="0"/>
    </xf>
    <xf numFmtId="0" fontId="8" fillId="2" borderId="19" xfId="0" applyFont="1" applyFill="1" applyBorder="1" applyAlignment="1" applyProtection="1">
      <alignment horizontal="left" vertical="center" wrapText="1"/>
      <protection locked="0"/>
    </xf>
    <xf numFmtId="0" fontId="1" fillId="0" borderId="9" xfId="0" applyFont="1" applyBorder="1" applyAlignment="1" applyProtection="1">
      <alignment horizontal="right" vertical="top"/>
      <protection locked="0"/>
    </xf>
    <xf numFmtId="0" fontId="1" fillId="0" borderId="11" xfId="0" applyFont="1" applyBorder="1" applyAlignment="1" applyProtection="1">
      <alignment horizontal="right" vertical="top"/>
      <protection locked="0"/>
    </xf>
    <xf numFmtId="0" fontId="1" fillId="0" borderId="10" xfId="0" applyFont="1" applyBorder="1" applyAlignment="1" applyProtection="1">
      <alignment horizontal="right" vertical="top"/>
      <protection locked="0"/>
    </xf>
    <xf numFmtId="14" fontId="1" fillId="0" borderId="9" xfId="0" applyNumberFormat="1" applyFont="1" applyBorder="1" applyAlignment="1" applyProtection="1">
      <alignment horizontal="right" vertical="top"/>
      <protection locked="0"/>
    </xf>
    <xf numFmtId="14" fontId="1" fillId="0" borderId="11" xfId="0" applyNumberFormat="1" applyFont="1" applyBorder="1" applyAlignment="1" applyProtection="1">
      <alignment horizontal="right" vertical="top"/>
      <protection locked="0"/>
    </xf>
    <xf numFmtId="14" fontId="1" fillId="0" borderId="10" xfId="0" applyNumberFormat="1" applyFont="1" applyBorder="1" applyAlignment="1" applyProtection="1">
      <alignment horizontal="right" vertical="top"/>
      <protection locked="0"/>
    </xf>
    <xf numFmtId="0" fontId="1" fillId="0" borderId="1" xfId="0" applyFont="1" applyBorder="1" applyAlignment="1" applyProtection="1">
      <alignment horizontal="left" vertical="top" shrinkToFit="1"/>
      <protection locked="0"/>
    </xf>
    <xf numFmtId="0" fontId="1" fillId="0" borderId="6" xfId="0" applyFont="1" applyBorder="1" applyAlignment="1" applyProtection="1">
      <alignment horizontal="left" vertical="top" shrinkToFit="1"/>
      <protection locked="0"/>
    </xf>
    <xf numFmtId="0" fontId="1" fillId="0" borderId="2" xfId="0" applyFont="1" applyBorder="1" applyAlignment="1" applyProtection="1">
      <alignment horizontal="left" vertical="top" shrinkToFit="1"/>
      <protection locked="0"/>
    </xf>
    <xf numFmtId="0" fontId="12" fillId="2" borderId="9" xfId="0" applyFont="1" applyFill="1" applyBorder="1" applyAlignment="1" applyProtection="1">
      <alignment horizontal="center" vertical="center" wrapText="1"/>
      <protection locked="0"/>
    </xf>
    <xf numFmtId="0" fontId="12" fillId="2" borderId="11"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top"/>
      <protection locked="0"/>
    </xf>
    <xf numFmtId="0" fontId="1" fillId="0" borderId="9" xfId="0" applyFont="1" applyBorder="1" applyAlignment="1" applyProtection="1">
      <alignment horizontal="center" vertical="top" shrinkToFit="1"/>
      <protection locked="0"/>
    </xf>
    <xf numFmtId="0" fontId="1" fillId="0" borderId="10" xfId="0" applyFont="1" applyBorder="1" applyAlignment="1" applyProtection="1">
      <alignment horizontal="center" vertical="top" shrinkToFit="1"/>
      <protection locked="0"/>
    </xf>
    <xf numFmtId="0" fontId="1" fillId="0" borderId="9"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0" xfId="0" applyFont="1" applyAlignment="1" applyProtection="1">
      <alignment horizontal="center" vertical="top"/>
      <protection locked="0"/>
    </xf>
    <xf numFmtId="0" fontId="1" fillId="0" borderId="9" xfId="0" applyFont="1" applyBorder="1" applyAlignment="1" applyProtection="1">
      <alignment horizontal="center" vertical="top"/>
      <protection locked="0"/>
    </xf>
    <xf numFmtId="0" fontId="1" fillId="0" borderId="10" xfId="0" applyFont="1" applyBorder="1" applyAlignment="1" applyProtection="1">
      <alignment horizontal="center" vertical="top"/>
      <protection locked="0"/>
    </xf>
    <xf numFmtId="2" fontId="1" fillId="0" borderId="9" xfId="0" applyNumberFormat="1" applyFont="1" applyBorder="1" applyAlignment="1" applyProtection="1">
      <alignment horizontal="center" vertical="top"/>
      <protection locked="0"/>
    </xf>
    <xf numFmtId="2" fontId="1" fillId="0" borderId="10" xfId="0" applyNumberFormat="1" applyFont="1" applyBorder="1" applyAlignment="1" applyProtection="1">
      <alignment horizontal="center" vertical="top"/>
      <protection locked="0"/>
    </xf>
    <xf numFmtId="0" fontId="3" fillId="2" borderId="1"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1" fillId="0" borderId="11" xfId="0" applyFont="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18" xfId="0" applyFont="1" applyFill="1" applyBorder="1" applyAlignment="1" applyProtection="1">
      <alignment horizontal="left" vertical="top" wrapText="1"/>
      <protection locked="0"/>
    </xf>
    <xf numFmtId="0" fontId="1" fillId="0" borderId="9" xfId="0" applyFont="1" applyBorder="1" applyAlignment="1" applyProtection="1">
      <alignment horizontal="left" wrapText="1"/>
      <protection locked="0"/>
    </xf>
    <xf numFmtId="0" fontId="1" fillId="0" borderId="10" xfId="0" applyFont="1" applyBorder="1" applyAlignment="1" applyProtection="1">
      <alignment horizontal="left"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1" xfId="0" applyFont="1" applyBorder="1" applyAlignment="1" applyProtection="1">
      <alignment horizontal="left"/>
      <protection locked="0"/>
    </xf>
    <xf numFmtId="0" fontId="1" fillId="0" borderId="6" xfId="0" applyFont="1" applyBorder="1" applyAlignment="1" applyProtection="1">
      <alignment horizontal="left"/>
      <protection locked="0"/>
    </xf>
    <xf numFmtId="0" fontId="17" fillId="0" borderId="9" xfId="1" applyBorder="1" applyAlignment="1" applyProtection="1">
      <alignment horizontal="left"/>
      <protection locked="0"/>
    </xf>
  </cellXfs>
  <cellStyles count="2">
    <cellStyle name="Hyperlink" xfId="1" builtinId="8"/>
    <cellStyle name="Normal" xfId="0" builtinId="0"/>
  </cellStyles>
  <dxfs count="2">
    <dxf>
      <fill>
        <patternFill patternType="solid">
          <bgColor theme="6" tint="0.79998168889431442"/>
        </patternFill>
      </fill>
    </dxf>
    <dxf>
      <fill>
        <patternFill patternType="solid">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647700</xdr:colOff>
      <xdr:row>1</xdr:row>
      <xdr:rowOff>161925</xdr:rowOff>
    </xdr:from>
    <xdr:to>
      <xdr:col>10</xdr:col>
      <xdr:colOff>254855</xdr:colOff>
      <xdr:row>6</xdr:row>
      <xdr:rowOff>244475</xdr:rowOff>
    </xdr:to>
    <xdr:pic>
      <xdr:nvPicPr>
        <xdr:cNvPr id="2" name="Picture 2">
          <a:extLst>
            <a:ext uri="{FF2B5EF4-FFF2-40B4-BE49-F238E27FC236}">
              <a16:creationId xmlns:a16="http://schemas.microsoft.com/office/drawing/2014/main" id="{B80A7DBF-30F5-4761-9A94-3BFAE0CF32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3400" y="257175"/>
          <a:ext cx="972405" cy="1190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66675</xdr:colOff>
      <xdr:row>1</xdr:row>
      <xdr:rowOff>19050</xdr:rowOff>
    </xdr:from>
    <xdr:to>
      <xdr:col>16</xdr:col>
      <xdr:colOff>64355</xdr:colOff>
      <xdr:row>6</xdr:row>
      <xdr:rowOff>133350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7600" y="114300"/>
          <a:ext cx="940655" cy="128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hmrc.gov.uk/employers/emp-income-scale-rates.ht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melinda.mattu@jesus.ox.ac.uk"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melinda.mattu@jesus.ox.ac.uk"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104"/>
  <sheetViews>
    <sheetView topLeftCell="B77" zoomScaleNormal="100" workbookViewId="0">
      <selection activeCell="B98" sqref="B98"/>
    </sheetView>
  </sheetViews>
  <sheetFormatPr defaultRowHeight="12.6"/>
  <cols>
    <col min="1" max="1" width="1.7109375" customWidth="1"/>
    <col min="2" max="2" width="150.5703125" customWidth="1"/>
    <col min="3" max="3" width="1" customWidth="1"/>
  </cols>
  <sheetData>
    <row r="2" spans="2:3" ht="15.6">
      <c r="B2" s="65" t="s">
        <v>0</v>
      </c>
      <c r="C2" s="33"/>
    </row>
    <row r="3" spans="2:3" ht="15.6">
      <c r="B3" s="32"/>
      <c r="C3" s="33"/>
    </row>
    <row r="4" spans="2:3">
      <c r="B4" s="34" t="s">
        <v>1</v>
      </c>
      <c r="C4" s="34"/>
    </row>
    <row r="5" spans="2:3">
      <c r="C5" s="34"/>
    </row>
    <row r="6" spans="2:3" ht="15.6">
      <c r="B6" s="65" t="s">
        <v>2</v>
      </c>
      <c r="C6" s="33"/>
    </row>
    <row r="7" spans="2:3">
      <c r="B7" s="35" t="s">
        <v>3</v>
      </c>
      <c r="C7" s="34"/>
    </row>
    <row r="8" spans="2:3">
      <c r="B8" s="36" t="s">
        <v>4</v>
      </c>
      <c r="C8" s="34"/>
    </row>
    <row r="9" spans="2:3">
      <c r="B9" s="37" t="s">
        <v>5</v>
      </c>
      <c r="C9" s="34"/>
    </row>
    <row r="10" spans="2:3">
      <c r="B10" s="37" t="s">
        <v>6</v>
      </c>
      <c r="C10" s="34"/>
    </row>
    <row r="11" spans="2:3">
      <c r="B11" s="47" t="s">
        <v>7</v>
      </c>
      <c r="C11" s="34"/>
    </row>
    <row r="12" spans="2:3" ht="12.95">
      <c r="B12" s="59" t="s">
        <v>8</v>
      </c>
      <c r="C12" s="34"/>
    </row>
    <row r="13" spans="2:3">
      <c r="B13" s="60"/>
      <c r="C13" s="34"/>
    </row>
    <row r="14" spans="2:3" ht="12.95">
      <c r="B14" s="44"/>
      <c r="C14" s="45"/>
    </row>
    <row r="15" spans="2:3" ht="15.6">
      <c r="B15" s="65" t="s">
        <v>9</v>
      </c>
      <c r="C15" s="34"/>
    </row>
    <row r="16" spans="2:3" ht="12.95">
      <c r="B16" s="57" t="s">
        <v>10</v>
      </c>
      <c r="C16" s="34"/>
    </row>
    <row r="17" spans="2:3">
      <c r="B17" s="35" t="s">
        <v>11</v>
      </c>
      <c r="C17" s="34"/>
    </row>
    <row r="18" spans="2:3" ht="24.95">
      <c r="B18" s="136" t="s">
        <v>12</v>
      </c>
      <c r="C18" s="34"/>
    </row>
    <row r="19" spans="2:3" ht="12.95">
      <c r="B19" s="59" t="s">
        <v>13</v>
      </c>
      <c r="C19" s="34"/>
    </row>
    <row r="20" spans="2:3">
      <c r="B20" s="40" t="s">
        <v>14</v>
      </c>
      <c r="C20" s="34"/>
    </row>
    <row r="21" spans="2:3">
      <c r="B21" s="47" t="s">
        <v>15</v>
      </c>
      <c r="C21" s="34"/>
    </row>
    <row r="22" spans="2:3" ht="12.95">
      <c r="B22" s="59" t="s">
        <v>16</v>
      </c>
      <c r="C22" s="34"/>
    </row>
    <row r="23" spans="2:3">
      <c r="B23" s="64" t="s">
        <v>17</v>
      </c>
      <c r="C23" s="34"/>
    </row>
    <row r="24" spans="2:3" ht="12.95">
      <c r="B24" s="39"/>
      <c r="C24" s="34"/>
    </row>
    <row r="25" spans="2:3" ht="15.6">
      <c r="B25" s="65" t="s">
        <v>18</v>
      </c>
      <c r="C25" s="34"/>
    </row>
    <row r="26" spans="2:3" ht="12.95">
      <c r="B26" s="198" t="s">
        <v>19</v>
      </c>
      <c r="C26" s="34"/>
    </row>
    <row r="27" spans="2:3">
      <c r="B27" s="61" t="s">
        <v>20</v>
      </c>
      <c r="C27" s="34"/>
    </row>
    <row r="28" spans="2:3" ht="24.95">
      <c r="B28" s="62" t="s">
        <v>21</v>
      </c>
      <c r="C28" s="34"/>
    </row>
    <row r="29" spans="2:3" ht="24.95">
      <c r="B29" s="63" t="s">
        <v>22</v>
      </c>
      <c r="C29" s="34"/>
    </row>
    <row r="30" spans="2:3" ht="12.95">
      <c r="B30" s="42"/>
      <c r="C30" s="34"/>
    </row>
    <row r="31" spans="2:3" ht="15.6">
      <c r="B31" s="65" t="s">
        <v>23</v>
      </c>
      <c r="C31" s="43"/>
    </row>
    <row r="32" spans="2:3" ht="12.95">
      <c r="B32" s="44" t="s">
        <v>24</v>
      </c>
      <c r="C32" s="45"/>
    </row>
    <row r="33" spans="2:3" ht="12.95">
      <c r="B33" s="35" t="s">
        <v>25</v>
      </c>
      <c r="C33" s="45"/>
    </row>
    <row r="34" spans="2:3" ht="12.95">
      <c r="B34" s="46" t="s">
        <v>26</v>
      </c>
      <c r="C34" s="45"/>
    </row>
    <row r="35" spans="2:3" ht="12.95">
      <c r="B35" s="34" t="s">
        <v>27</v>
      </c>
      <c r="C35" s="45"/>
    </row>
    <row r="36" spans="2:3" ht="12.95">
      <c r="B36" s="44" t="s">
        <v>28</v>
      </c>
      <c r="C36" s="45"/>
    </row>
    <row r="37" spans="2:3" ht="12.95">
      <c r="B37" s="40" t="s">
        <v>29</v>
      </c>
      <c r="C37" s="45"/>
    </row>
    <row r="38" spans="2:3" ht="12.95">
      <c r="B38" s="41" t="s">
        <v>30</v>
      </c>
      <c r="C38" s="45"/>
    </row>
    <row r="39" spans="2:3" ht="25.5">
      <c r="B39" s="47" t="s">
        <v>31</v>
      </c>
      <c r="C39" s="45"/>
    </row>
    <row r="40" spans="2:3" ht="12.95">
      <c r="B40" s="44" t="s">
        <v>32</v>
      </c>
      <c r="C40" s="45"/>
    </row>
    <row r="41" spans="2:3" ht="25.5">
      <c r="B41" s="48" t="s">
        <v>33</v>
      </c>
      <c r="C41" s="45"/>
    </row>
    <row r="42" spans="2:3" ht="12.95">
      <c r="B42" s="44" t="s">
        <v>34</v>
      </c>
      <c r="C42" s="45"/>
    </row>
    <row r="43" spans="2:3" ht="25.5">
      <c r="B43" s="49" t="s">
        <v>35</v>
      </c>
      <c r="C43" s="45"/>
    </row>
    <row r="44" spans="2:3" ht="12.95">
      <c r="B44" s="49" t="s">
        <v>36</v>
      </c>
      <c r="C44" s="45"/>
    </row>
    <row r="45" spans="2:3" ht="12.95">
      <c r="B45" s="50" t="s">
        <v>37</v>
      </c>
      <c r="C45" s="45"/>
    </row>
    <row r="46" spans="2:3" ht="25.5">
      <c r="B46" s="50" t="s">
        <v>38</v>
      </c>
      <c r="C46" s="45"/>
    </row>
    <row r="47" spans="2:3" ht="12.95">
      <c r="B47" s="50" t="s">
        <v>39</v>
      </c>
      <c r="C47" s="45"/>
    </row>
    <row r="48" spans="2:3" ht="12.95">
      <c r="B48" s="47" t="s">
        <v>40</v>
      </c>
      <c r="C48" s="45"/>
    </row>
    <row r="49" spans="2:3" ht="12.95">
      <c r="B49" s="44" t="s">
        <v>41</v>
      </c>
      <c r="C49" s="45"/>
    </row>
    <row r="50" spans="2:3" ht="12.95">
      <c r="B50" s="40" t="s">
        <v>42</v>
      </c>
      <c r="C50" s="45"/>
    </row>
    <row r="51" spans="2:3" ht="12.95">
      <c r="B51" s="41" t="s">
        <v>43</v>
      </c>
      <c r="C51" s="45"/>
    </row>
    <row r="52" spans="2:3" ht="12.95">
      <c r="B52" s="41" t="s">
        <v>44</v>
      </c>
      <c r="C52" s="45"/>
    </row>
    <row r="53" spans="2:3" ht="25.5">
      <c r="B53" s="47" t="s">
        <v>45</v>
      </c>
      <c r="C53" s="45"/>
    </row>
    <row r="54" spans="2:3" ht="12.95">
      <c r="B54" s="44" t="s">
        <v>46</v>
      </c>
      <c r="C54" s="45"/>
    </row>
    <row r="55" spans="2:3" ht="12.95">
      <c r="B55" s="40" t="s">
        <v>47</v>
      </c>
      <c r="C55" s="45"/>
    </row>
    <row r="56" spans="2:3" ht="12.95">
      <c r="B56" s="46" t="s">
        <v>48</v>
      </c>
      <c r="C56" s="45"/>
    </row>
    <row r="57" spans="2:3" ht="12.95">
      <c r="B57" s="44" t="s">
        <v>49</v>
      </c>
      <c r="C57" s="45"/>
    </row>
    <row r="58" spans="2:3" ht="12.95">
      <c r="B58" s="48" t="s">
        <v>50</v>
      </c>
      <c r="C58" s="45"/>
    </row>
    <row r="59" spans="2:3" ht="12.95">
      <c r="B59" s="44"/>
      <c r="C59" s="45"/>
    </row>
    <row r="60" spans="2:3" ht="15.6">
      <c r="B60" s="65" t="s">
        <v>51</v>
      </c>
      <c r="C60" s="43"/>
    </row>
    <row r="61" spans="2:3" ht="12.95">
      <c r="B61" s="44" t="s">
        <v>24</v>
      </c>
      <c r="C61" s="45"/>
    </row>
    <row r="62" spans="2:3" ht="12.95">
      <c r="B62" s="51" t="s">
        <v>52</v>
      </c>
      <c r="C62" s="45"/>
    </row>
    <row r="63" spans="2:3" ht="12.95">
      <c r="B63" s="44" t="s">
        <v>53</v>
      </c>
      <c r="C63" s="45"/>
    </row>
    <row r="64" spans="2:3" ht="38.450000000000003">
      <c r="B64" s="199" t="s">
        <v>54</v>
      </c>
      <c r="C64" s="45"/>
    </row>
    <row r="65" spans="2:3" ht="12.95">
      <c r="B65" s="46" t="s">
        <v>55</v>
      </c>
      <c r="C65" s="45"/>
    </row>
    <row r="66" spans="2:3" ht="12.95">
      <c r="B66" s="44" t="s">
        <v>56</v>
      </c>
      <c r="C66" s="45"/>
    </row>
    <row r="67" spans="2:3" ht="12.95">
      <c r="B67" s="49" t="s">
        <v>57</v>
      </c>
      <c r="C67" s="45"/>
    </row>
    <row r="68" spans="2:3" ht="12.95">
      <c r="B68" s="52" t="s">
        <v>58</v>
      </c>
      <c r="C68" s="45"/>
    </row>
    <row r="69" spans="2:3" ht="12.95">
      <c r="B69" s="53" t="s">
        <v>59</v>
      </c>
      <c r="C69" s="45"/>
    </row>
    <row r="70" spans="2:3" ht="12.95">
      <c r="B70" s="37" t="s">
        <v>60</v>
      </c>
      <c r="C70" s="45"/>
    </row>
    <row r="71" spans="2:3" ht="12.95">
      <c r="B71" s="54" t="s">
        <v>61</v>
      </c>
      <c r="C71" s="45"/>
    </row>
    <row r="72" spans="2:3" ht="12.95">
      <c r="B72" s="44" t="s">
        <v>62</v>
      </c>
      <c r="C72" s="45"/>
    </row>
    <row r="73" spans="2:3" ht="25.5">
      <c r="B73" s="49" t="s">
        <v>63</v>
      </c>
      <c r="C73" s="45"/>
    </row>
    <row r="74" spans="2:3" ht="12.95">
      <c r="B74" s="37" t="s">
        <v>64</v>
      </c>
      <c r="C74" s="45"/>
    </row>
    <row r="75" spans="2:3" ht="15.6">
      <c r="B75" s="38" t="s">
        <v>65</v>
      </c>
      <c r="C75" s="43"/>
    </row>
    <row r="76" spans="2:3" ht="15.6">
      <c r="B76" s="55"/>
      <c r="C76" s="43"/>
    </row>
    <row r="77" spans="2:3" ht="15.6">
      <c r="B77" s="65" t="s">
        <v>66</v>
      </c>
      <c r="C77" s="43"/>
    </row>
    <row r="78" spans="2:3" ht="12.95">
      <c r="B78" s="44" t="s">
        <v>24</v>
      </c>
      <c r="C78" s="45"/>
    </row>
    <row r="79" spans="2:3" ht="25.5">
      <c r="B79" s="49" t="s">
        <v>67</v>
      </c>
      <c r="C79" s="45"/>
    </row>
    <row r="80" spans="2:3" ht="12.95">
      <c r="B80" s="56" t="s">
        <v>68</v>
      </c>
      <c r="C80" s="45"/>
    </row>
    <row r="81" spans="2:3" ht="12.95">
      <c r="B81" s="37" t="s">
        <v>69</v>
      </c>
      <c r="C81" s="45"/>
    </row>
    <row r="82" spans="2:3" ht="12.95">
      <c r="B82" s="37" t="s">
        <v>70</v>
      </c>
      <c r="C82" s="45"/>
    </row>
    <row r="83" spans="2:3" ht="12.95">
      <c r="B83" s="37" t="s">
        <v>71</v>
      </c>
      <c r="C83" s="45"/>
    </row>
    <row r="84" spans="2:3" ht="12.95">
      <c r="B84" s="38" t="s">
        <v>72</v>
      </c>
      <c r="C84" s="45"/>
    </row>
    <row r="85" spans="2:3" ht="12.95">
      <c r="B85" s="44" t="s">
        <v>73</v>
      </c>
      <c r="C85" s="45"/>
    </row>
    <row r="86" spans="2:3" ht="25.5">
      <c r="B86" s="49" t="s">
        <v>74</v>
      </c>
      <c r="C86" s="45"/>
    </row>
    <row r="87" spans="2:3" ht="12.95">
      <c r="B87" s="35" t="s">
        <v>75</v>
      </c>
      <c r="C87" s="45"/>
    </row>
    <row r="88" spans="2:3" ht="12.95">
      <c r="B88" s="37" t="s">
        <v>76</v>
      </c>
      <c r="C88" s="45"/>
    </row>
    <row r="89" spans="2:3" ht="12.95">
      <c r="B89" s="37" t="s">
        <v>77</v>
      </c>
      <c r="C89" s="45"/>
    </row>
    <row r="90" spans="2:3" ht="12.95">
      <c r="B90" s="46" t="s">
        <v>78</v>
      </c>
      <c r="C90" s="45"/>
    </row>
    <row r="91" spans="2:3" ht="12.95">
      <c r="B91" s="34"/>
      <c r="C91" s="45"/>
    </row>
    <row r="92" spans="2:3" ht="12.95">
      <c r="B92" s="58" t="s">
        <v>79</v>
      </c>
      <c r="C92" s="45"/>
    </row>
    <row r="93" spans="2:3">
      <c r="B93" s="60"/>
      <c r="C93" s="34"/>
    </row>
    <row r="94" spans="2:3">
      <c r="B94" s="34"/>
      <c r="C94" s="34"/>
    </row>
    <row r="95" spans="2:3">
      <c r="B95" s="34"/>
      <c r="C95" s="34"/>
    </row>
    <row r="96" spans="2:3">
      <c r="B96" s="34"/>
      <c r="C96" s="34"/>
    </row>
    <row r="97" spans="2:3">
      <c r="B97" s="34"/>
      <c r="C97" s="34"/>
    </row>
    <row r="98" spans="2:3">
      <c r="B98" s="34"/>
      <c r="C98" s="34"/>
    </row>
    <row r="99" spans="2:3">
      <c r="B99" s="34"/>
      <c r="C99" s="34"/>
    </row>
    <row r="100" spans="2:3">
      <c r="B100" s="34"/>
      <c r="C100" s="34"/>
    </row>
    <row r="101" spans="2:3">
      <c r="B101" s="34"/>
      <c r="C101" s="34"/>
    </row>
    <row r="102" spans="2:3">
      <c r="B102" s="34"/>
      <c r="C102" s="34"/>
    </row>
    <row r="103" spans="2:3">
      <c r="B103" s="34"/>
      <c r="C103" s="34"/>
    </row>
    <row r="104" spans="2:3">
      <c r="B104" s="34"/>
      <c r="C104" s="34"/>
    </row>
  </sheetData>
  <hyperlinks>
    <hyperlink ref="B69" r:id="rId1" xr:uid="{00000000-0004-0000-0100-000000000000}"/>
  </hyperlinks>
  <pageMargins left="0.51181102362204722" right="0.31496062992125984" top="0.55118110236220474" bottom="0.35433070866141736" header="0.31496062992125984" footer="0.31496062992125984"/>
  <pageSetup paperSize="9" scale="61" orientation="portrait" r:id="rId2"/>
  <colBreaks count="1" manualBreakCount="1">
    <brk id="1" max="92"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61CA6-C9EB-455A-936C-BB4CFFDD5714}">
  <sheetPr>
    <pageSetUpPr fitToPage="1"/>
  </sheetPr>
  <dimension ref="B1:K77"/>
  <sheetViews>
    <sheetView showGridLines="0" tabSelected="1" zoomScaleNormal="100" zoomScaleSheetLayoutView="100" workbookViewId="0">
      <selection activeCell="M7" sqref="M7"/>
    </sheetView>
  </sheetViews>
  <sheetFormatPr defaultColWidth="9.140625" defaultRowHeight="12.6"/>
  <cols>
    <col min="1" max="1" width="1.140625" style="1" customWidth="1"/>
    <col min="2" max="2" width="3.85546875" style="109" hidden="1" customWidth="1"/>
    <col min="3" max="3" width="13.7109375" style="1" customWidth="1"/>
    <col min="4" max="4" width="32.140625" style="1" customWidth="1"/>
    <col min="5" max="5" width="31.28515625" style="1" customWidth="1"/>
    <col min="6" max="6" width="18.7109375" style="1" customWidth="1"/>
    <col min="7" max="7" width="12.5703125" style="1" customWidth="1"/>
    <col min="8" max="8" width="11.140625" style="1" customWidth="1"/>
    <col min="9" max="9" width="8.28515625" style="6" customWidth="1"/>
    <col min="10" max="10" width="8.28515625" style="1" hidden="1" customWidth="1"/>
    <col min="11" max="11" width="8.7109375" style="6" customWidth="1"/>
    <col min="12" max="16384" width="9.140625" style="1"/>
  </cols>
  <sheetData>
    <row r="1" spans="3:11" ht="7.5" customHeight="1"/>
    <row r="2" spans="3:11" ht="17.45">
      <c r="C2" s="225" t="s">
        <v>80</v>
      </c>
      <c r="D2" s="225"/>
      <c r="E2" s="225"/>
      <c r="F2" s="225"/>
      <c r="H2" s="2"/>
      <c r="I2" s="92"/>
      <c r="J2" s="2"/>
    </row>
    <row r="3" spans="3:11" ht="17.45">
      <c r="C3" s="143"/>
      <c r="H3" s="2"/>
      <c r="I3" s="92"/>
      <c r="J3" s="2"/>
    </row>
    <row r="4" spans="3:11" ht="17.45">
      <c r="C4" s="3" t="s">
        <v>81</v>
      </c>
      <c r="H4" s="2"/>
      <c r="I4" s="92"/>
      <c r="J4" s="2"/>
    </row>
    <row r="5" spans="3:11" ht="17.45">
      <c r="C5" s="4" t="s">
        <v>82</v>
      </c>
      <c r="H5" s="2"/>
      <c r="I5" s="92"/>
      <c r="J5" s="2"/>
    </row>
    <row r="6" spans="3:11" ht="17.45">
      <c r="H6" s="2"/>
      <c r="I6" s="92"/>
      <c r="J6" s="2"/>
    </row>
    <row r="7" spans="3:11" ht="21.95" customHeight="1">
      <c r="C7" s="14" t="s">
        <v>83</v>
      </c>
      <c r="D7" s="97"/>
      <c r="E7" s="144" t="str">
        <f>IFERROR(VLOOKUP(D7,Validations!G2:H27,2,0),"")</f>
        <v/>
      </c>
    </row>
    <row r="8" spans="3:11">
      <c r="C8" s="135" t="s">
        <v>84</v>
      </c>
      <c r="D8" s="135"/>
    </row>
    <row r="10" spans="3:11" ht="12.95">
      <c r="C10" s="7" t="s">
        <v>85</v>
      </c>
    </row>
    <row r="11" spans="3:11" ht="12.95">
      <c r="C11" s="7"/>
    </row>
    <row r="12" spans="3:11" ht="17.100000000000001" customHeight="1">
      <c r="C12" s="8" t="s">
        <v>86</v>
      </c>
      <c r="D12" s="97" t="s">
        <v>87</v>
      </c>
      <c r="E12" s="104"/>
      <c r="F12" s="82" t="s">
        <v>88</v>
      </c>
      <c r="G12" s="103"/>
      <c r="H12" s="106"/>
      <c r="I12" s="107"/>
      <c r="J12" s="106"/>
      <c r="K12" s="145"/>
    </row>
    <row r="13" spans="3:11" ht="17.100000000000001" customHeight="1">
      <c r="C13" s="8" t="s">
        <v>89</v>
      </c>
      <c r="D13" s="97" t="s">
        <v>87</v>
      </c>
      <c r="E13" s="104"/>
      <c r="F13" s="83" t="s">
        <v>90</v>
      </c>
      <c r="G13" s="226"/>
      <c r="H13" s="227"/>
      <c r="I13" s="227"/>
      <c r="J13" s="227"/>
      <c r="K13" s="228"/>
    </row>
    <row r="14" spans="3:11" ht="17.100000000000001" customHeight="1">
      <c r="C14" s="13" t="s">
        <v>91</v>
      </c>
      <c r="D14" s="102" t="s">
        <v>87</v>
      </c>
      <c r="E14" s="105"/>
      <c r="F14" s="146" t="s">
        <v>92</v>
      </c>
      <c r="G14" s="147"/>
      <c r="H14" s="148"/>
      <c r="I14" s="149"/>
      <c r="J14" s="148"/>
      <c r="K14" s="150"/>
    </row>
    <row r="15" spans="3:11" ht="26.25" hidden="1" customHeight="1">
      <c r="C15" s="8"/>
      <c r="D15" s="85"/>
      <c r="E15" s="86"/>
      <c r="F15" s="87" t="s">
        <v>93</v>
      </c>
      <c r="G15" s="80" t="s">
        <v>94</v>
      </c>
      <c r="H15" s="112" t="s">
        <v>87</v>
      </c>
      <c r="I15" s="113" t="s">
        <v>87</v>
      </c>
      <c r="J15" s="112" t="s">
        <v>87</v>
      </c>
      <c r="K15" s="114" t="s">
        <v>87</v>
      </c>
    </row>
    <row r="16" spans="3:11" ht="48" hidden="1" customHeight="1">
      <c r="C16" s="223" t="s">
        <v>95</v>
      </c>
      <c r="D16" s="224"/>
      <c r="E16" s="130"/>
      <c r="F16" s="88"/>
      <c r="G16" s="81" t="s">
        <v>96</v>
      </c>
      <c r="H16" s="115" t="s">
        <v>87</v>
      </c>
      <c r="I16" s="116" t="s">
        <v>87</v>
      </c>
      <c r="J16" s="117" t="s">
        <v>87</v>
      </c>
      <c r="K16" s="118" t="s">
        <v>87</v>
      </c>
    </row>
    <row r="17" spans="2:11" ht="4.5" hidden="1" customHeight="1">
      <c r="C17" s="13"/>
      <c r="D17" s="89"/>
      <c r="E17" s="84"/>
      <c r="F17" s="87" t="s">
        <v>97</v>
      </c>
      <c r="G17" s="81" t="s">
        <v>98</v>
      </c>
      <c r="H17" s="119"/>
      <c r="I17" s="120"/>
      <c r="J17" s="121"/>
      <c r="K17" s="122"/>
    </row>
    <row r="18" spans="2:11" ht="3" hidden="1" customHeight="1">
      <c r="C18" s="13"/>
      <c r="D18" s="89"/>
      <c r="E18" s="84"/>
      <c r="F18" s="90"/>
      <c r="G18" s="81" t="s">
        <v>99</v>
      </c>
      <c r="H18" s="123"/>
      <c r="I18" s="124"/>
      <c r="J18" s="125"/>
      <c r="K18" s="126"/>
    </row>
    <row r="19" spans="2:11" ht="8.25" customHeight="1">
      <c r="F19" s="138"/>
      <c r="G19" s="138"/>
      <c r="H19" s="6"/>
      <c r="J19" s="6"/>
    </row>
    <row r="20" spans="2:11" ht="12.95">
      <c r="C20" s="164" t="s">
        <v>100</v>
      </c>
    </row>
    <row r="21" spans="2:11" ht="12.95">
      <c r="C21" s="7" t="s">
        <v>101</v>
      </c>
    </row>
    <row r="22" spans="2:11" ht="12.95">
      <c r="C22" s="7" t="s">
        <v>102</v>
      </c>
    </row>
    <row r="23" spans="2:11" ht="12.95">
      <c r="C23" s="7" t="s">
        <v>103</v>
      </c>
    </row>
    <row r="24" spans="2:11" ht="12.95">
      <c r="C24" s="7"/>
    </row>
    <row r="25" spans="2:11" ht="15.6">
      <c r="C25" s="3" t="s">
        <v>104</v>
      </c>
    </row>
    <row r="27" spans="2:11" s="153" customFormat="1" ht="36.75" customHeight="1">
      <c r="B27" s="152"/>
      <c r="C27" s="220" t="s">
        <v>105</v>
      </c>
      <c r="D27" s="221"/>
      <c r="E27" s="221"/>
      <c r="F27" s="221"/>
      <c r="G27" s="221"/>
      <c r="H27" s="221"/>
      <c r="I27" s="221"/>
      <c r="J27" s="221"/>
      <c r="K27" s="222"/>
    </row>
    <row r="28" spans="2:11" s="7" customFormat="1" ht="30" customHeight="1">
      <c r="B28" s="110" t="s">
        <v>106</v>
      </c>
      <c r="C28" s="190" t="s">
        <v>107</v>
      </c>
      <c r="D28" s="191" t="s">
        <v>108</v>
      </c>
      <c r="E28" s="191" t="s">
        <v>109</v>
      </c>
      <c r="F28" s="192"/>
      <c r="G28" s="193" t="s">
        <v>110</v>
      </c>
      <c r="H28" s="194" t="s">
        <v>111</v>
      </c>
      <c r="I28" s="195" t="s">
        <v>112</v>
      </c>
      <c r="J28" s="196" t="s">
        <v>113</v>
      </c>
      <c r="K28" s="197" t="s">
        <v>114</v>
      </c>
    </row>
    <row r="29" spans="2:11" s="16" customFormat="1" ht="15.75" customHeight="1">
      <c r="B29" s="111">
        <v>1</v>
      </c>
      <c r="C29" s="108"/>
      <c r="D29" s="98"/>
      <c r="E29" s="210"/>
      <c r="F29" s="211"/>
      <c r="G29" s="99"/>
      <c r="H29" s="99"/>
      <c r="I29" s="100"/>
      <c r="J29" s="91">
        <f t="shared" ref="J29:J32" si="0">I29*0.45</f>
        <v>0</v>
      </c>
      <c r="K29" s="93" t="str">
        <f t="shared" ref="K29:K35" si="1">IF(J29&gt;0,J29,"")</f>
        <v/>
      </c>
    </row>
    <row r="30" spans="2:11" s="16" customFormat="1" ht="15.75" customHeight="1">
      <c r="B30" s="111">
        <f>B29+1</f>
        <v>2</v>
      </c>
      <c r="C30" s="131"/>
      <c r="D30" s="98"/>
      <c r="E30" s="210"/>
      <c r="F30" s="211"/>
      <c r="G30" s="99"/>
      <c r="H30" s="99"/>
      <c r="I30" s="100"/>
      <c r="J30" s="91">
        <f t="shared" si="0"/>
        <v>0</v>
      </c>
      <c r="K30" s="93" t="str">
        <f t="shared" si="1"/>
        <v/>
      </c>
    </row>
    <row r="31" spans="2:11" s="16" customFormat="1" ht="15.75" customHeight="1">
      <c r="B31" s="111"/>
      <c r="C31" s="131"/>
      <c r="D31" s="98"/>
      <c r="E31" s="210"/>
      <c r="F31" s="211"/>
      <c r="G31" s="99"/>
      <c r="H31" s="99"/>
      <c r="I31" s="100"/>
      <c r="J31" s="91">
        <f t="shared" si="0"/>
        <v>0</v>
      </c>
      <c r="K31" s="93" t="str">
        <f t="shared" si="1"/>
        <v/>
      </c>
    </row>
    <row r="32" spans="2:11" s="16" customFormat="1" ht="15.75" customHeight="1">
      <c r="B32" s="111">
        <f>B30+1</f>
        <v>3</v>
      </c>
      <c r="C32" s="108"/>
      <c r="D32" s="98"/>
      <c r="E32" s="210"/>
      <c r="F32" s="211"/>
      <c r="G32" s="99"/>
      <c r="H32" s="99"/>
      <c r="I32" s="100"/>
      <c r="J32" s="91">
        <f t="shared" si="0"/>
        <v>0</v>
      </c>
      <c r="K32" s="93" t="str">
        <f t="shared" si="1"/>
        <v/>
      </c>
    </row>
    <row r="33" spans="2:11" s="16" customFormat="1" ht="15.75" customHeight="1">
      <c r="B33" s="111">
        <f t="shared" ref="B33:B36" si="2">B32+1</f>
        <v>4</v>
      </c>
      <c r="C33" s="108"/>
      <c r="D33" s="98"/>
      <c r="E33" s="210"/>
      <c r="F33" s="211"/>
      <c r="G33" s="99"/>
      <c r="H33" s="99"/>
      <c r="I33" s="100"/>
      <c r="J33" s="91">
        <f t="shared" ref="J33:J35" si="3">I33*0.45</f>
        <v>0</v>
      </c>
      <c r="K33" s="93" t="str">
        <f t="shared" si="1"/>
        <v/>
      </c>
    </row>
    <row r="34" spans="2:11" s="16" customFormat="1" ht="15.75" customHeight="1">
      <c r="B34" s="111"/>
      <c r="C34" s="101"/>
      <c r="D34" s="98"/>
      <c r="E34" s="210"/>
      <c r="F34" s="211"/>
      <c r="G34" s="99"/>
      <c r="H34" s="99"/>
      <c r="I34" s="100"/>
      <c r="J34" s="91">
        <f t="shared" si="3"/>
        <v>0</v>
      </c>
      <c r="K34" s="93" t="str">
        <f t="shared" si="1"/>
        <v/>
      </c>
    </row>
    <row r="35" spans="2:11" s="16" customFormat="1" ht="15.75" customHeight="1">
      <c r="B35" s="111" t="e">
        <f>#REF!+1</f>
        <v>#REF!</v>
      </c>
      <c r="C35" s="101"/>
      <c r="D35" s="98"/>
      <c r="E35" s="210"/>
      <c r="F35" s="211"/>
      <c r="G35" s="99"/>
      <c r="H35" s="99"/>
      <c r="I35" s="101"/>
      <c r="J35" s="91">
        <f t="shared" si="3"/>
        <v>0</v>
      </c>
      <c r="K35" s="93" t="str">
        <f t="shared" si="1"/>
        <v/>
      </c>
    </row>
    <row r="36" spans="2:11" s="16" customFormat="1" ht="28.5" customHeight="1">
      <c r="B36" s="111" t="e">
        <f t="shared" si="2"/>
        <v>#REF!</v>
      </c>
      <c r="C36" s="229" t="s">
        <v>115</v>
      </c>
      <c r="D36" s="230"/>
      <c r="E36" s="230"/>
      <c r="F36" s="230"/>
      <c r="G36" s="230"/>
      <c r="H36" s="230"/>
      <c r="I36" s="230"/>
      <c r="J36" s="230"/>
      <c r="K36" s="231"/>
    </row>
    <row r="37" spans="2:11" s="153" customFormat="1" ht="36.75" customHeight="1">
      <c r="B37" s="152"/>
      <c r="C37" s="154" t="s">
        <v>107</v>
      </c>
      <c r="D37" s="155" t="s">
        <v>108</v>
      </c>
      <c r="E37" s="155" t="s">
        <v>109</v>
      </c>
      <c r="F37" s="156"/>
      <c r="G37" s="157" t="s">
        <v>110</v>
      </c>
      <c r="H37" s="158" t="s">
        <v>111</v>
      </c>
      <c r="I37" s="159" t="s">
        <v>112</v>
      </c>
      <c r="J37" s="151" t="s">
        <v>113</v>
      </c>
      <c r="K37" s="160" t="s">
        <v>114</v>
      </c>
    </row>
    <row r="38" spans="2:11" s="7" customFormat="1" ht="30" customHeight="1">
      <c r="B38" s="110" t="s">
        <v>106</v>
      </c>
      <c r="C38" s="108"/>
      <c r="D38" s="98"/>
      <c r="E38" s="210"/>
      <c r="F38" s="211"/>
      <c r="G38" s="99"/>
      <c r="H38" s="99"/>
      <c r="I38" s="100"/>
      <c r="J38" s="91">
        <f t="shared" ref="J38:J43" si="4">I38*0.45</f>
        <v>0</v>
      </c>
      <c r="K38" s="93" t="str">
        <f t="shared" ref="K38:K44" si="5">IF(J38&gt;0,J38,"")</f>
        <v/>
      </c>
    </row>
    <row r="39" spans="2:11" s="16" customFormat="1" ht="15.75" customHeight="1">
      <c r="B39" s="111">
        <v>1</v>
      </c>
      <c r="C39" s="131"/>
      <c r="D39" s="98"/>
      <c r="E39" s="210"/>
      <c r="F39" s="211"/>
      <c r="G39" s="99"/>
      <c r="H39" s="99"/>
      <c r="I39" s="100"/>
      <c r="J39" s="91">
        <f t="shared" si="4"/>
        <v>0</v>
      </c>
      <c r="K39" s="93" t="str">
        <f t="shared" si="5"/>
        <v/>
      </c>
    </row>
    <row r="40" spans="2:11" s="16" customFormat="1" ht="15.75" customHeight="1">
      <c r="B40" s="111">
        <f>B39+1</f>
        <v>2</v>
      </c>
      <c r="C40" s="131"/>
      <c r="D40" s="98"/>
      <c r="E40" s="210"/>
      <c r="F40" s="211"/>
      <c r="G40" s="99"/>
      <c r="H40" s="99"/>
      <c r="I40" s="100"/>
      <c r="J40" s="91">
        <f t="shared" si="4"/>
        <v>0</v>
      </c>
      <c r="K40" s="93" t="str">
        <f t="shared" si="5"/>
        <v/>
      </c>
    </row>
    <row r="41" spans="2:11" s="16" customFormat="1" ht="15.75" customHeight="1">
      <c r="B41" s="111"/>
      <c r="C41" s="108"/>
      <c r="D41" s="98"/>
      <c r="E41" s="210"/>
      <c r="F41" s="211"/>
      <c r="G41" s="99"/>
      <c r="H41" s="99"/>
      <c r="I41" s="100"/>
      <c r="J41" s="91">
        <f t="shared" si="4"/>
        <v>0</v>
      </c>
      <c r="K41" s="93" t="str">
        <f t="shared" si="5"/>
        <v/>
      </c>
    </row>
    <row r="42" spans="2:11" s="16" customFormat="1" ht="15.75" customHeight="1">
      <c r="B42" s="111"/>
      <c r="C42" s="108"/>
      <c r="D42" s="98"/>
      <c r="E42" s="210"/>
      <c r="F42" s="211"/>
      <c r="G42" s="99"/>
      <c r="H42" s="99"/>
      <c r="I42" s="100"/>
      <c r="J42" s="91">
        <f t="shared" ref="J42:J45" si="6">I42*0.45</f>
        <v>0</v>
      </c>
      <c r="K42" s="93" t="str">
        <f t="shared" si="5"/>
        <v/>
      </c>
    </row>
    <row r="43" spans="2:11" s="16" customFormat="1" ht="15.75" customHeight="1">
      <c r="B43" s="111">
        <f>B40+1</f>
        <v>3</v>
      </c>
      <c r="C43" s="108"/>
      <c r="D43" s="98"/>
      <c r="E43" s="210"/>
      <c r="F43" s="211"/>
      <c r="G43" s="99"/>
      <c r="H43" s="99"/>
      <c r="I43" s="100"/>
      <c r="J43" s="91">
        <f t="shared" si="4"/>
        <v>0</v>
      </c>
      <c r="K43" s="93" t="str">
        <f t="shared" si="5"/>
        <v/>
      </c>
    </row>
    <row r="44" spans="2:11" s="16" customFormat="1" ht="15.75" customHeight="1">
      <c r="B44" s="111" t="e">
        <f>#REF!+1</f>
        <v>#REF!</v>
      </c>
      <c r="C44" s="101"/>
      <c r="D44" s="98"/>
      <c r="E44" s="210"/>
      <c r="F44" s="211"/>
      <c r="G44" s="99"/>
      <c r="H44" s="99"/>
      <c r="I44" s="100"/>
      <c r="J44" s="91">
        <f t="shared" si="6"/>
        <v>0</v>
      </c>
      <c r="K44" s="93" t="str">
        <f t="shared" si="5"/>
        <v/>
      </c>
    </row>
    <row r="45" spans="2:11" s="16" customFormat="1" ht="15.75" customHeight="1">
      <c r="B45" s="111" t="e">
        <f t="shared" ref="B45:B46" si="7">B44+1</f>
        <v>#REF!</v>
      </c>
      <c r="C45" s="108"/>
      <c r="D45" s="165"/>
      <c r="E45" s="212"/>
      <c r="F45" s="213"/>
      <c r="G45" s="166"/>
      <c r="H45" s="166"/>
      <c r="I45" s="108"/>
      <c r="J45" s="167">
        <f t="shared" si="6"/>
        <v>0</v>
      </c>
      <c r="K45" s="168" t="str">
        <f t="shared" ref="K42:K45" si="8">IF(J45&gt;0,J45,"")</f>
        <v/>
      </c>
    </row>
    <row r="46" spans="2:11" s="16" customFormat="1" ht="27" customHeight="1">
      <c r="B46" s="111" t="e">
        <f t="shared" si="7"/>
        <v>#REF!</v>
      </c>
      <c r="C46" s="232" t="s">
        <v>116</v>
      </c>
      <c r="D46" s="233"/>
      <c r="E46" s="233"/>
      <c r="F46" s="233"/>
      <c r="G46" s="233"/>
      <c r="H46" s="233"/>
      <c r="I46" s="233"/>
      <c r="J46" s="233"/>
      <c r="K46" s="234"/>
    </row>
    <row r="47" spans="2:11" s="16" customFormat="1" ht="27" customHeight="1">
      <c r="B47" s="111"/>
      <c r="C47" s="183" t="s">
        <v>107</v>
      </c>
      <c r="D47" s="184" t="s">
        <v>108</v>
      </c>
      <c r="E47" s="184" t="s">
        <v>109</v>
      </c>
      <c r="F47" s="185"/>
      <c r="G47" s="186" t="s">
        <v>110</v>
      </c>
      <c r="H47" s="187" t="s">
        <v>111</v>
      </c>
      <c r="I47" s="188" t="s">
        <v>112</v>
      </c>
      <c r="J47" s="161" t="s">
        <v>113</v>
      </c>
      <c r="K47" s="189" t="s">
        <v>114</v>
      </c>
    </row>
    <row r="48" spans="2:11" s="16" customFormat="1" ht="34.5" customHeight="1">
      <c r="B48" s="111"/>
      <c r="C48" s="108"/>
      <c r="D48" s="98"/>
      <c r="E48" s="210"/>
      <c r="F48" s="211"/>
      <c r="G48" s="99"/>
      <c r="H48" s="99"/>
      <c r="I48" s="100"/>
      <c r="J48" s="91">
        <f t="shared" ref="J48:J52" si="9">I48*0.45</f>
        <v>0</v>
      </c>
      <c r="K48" s="93" t="str">
        <f t="shared" ref="K48:K55" si="10">IF(J48&gt;0,J48,"")</f>
        <v/>
      </c>
    </row>
    <row r="49" spans="3:11" ht="16.5" customHeight="1">
      <c r="C49" s="131"/>
      <c r="D49" s="98"/>
      <c r="E49" s="210"/>
      <c r="F49" s="211"/>
      <c r="G49" s="99"/>
      <c r="H49" s="99"/>
      <c r="I49" s="100"/>
      <c r="J49" s="91">
        <f t="shared" si="9"/>
        <v>0</v>
      </c>
      <c r="K49" s="93" t="str">
        <f t="shared" si="10"/>
        <v/>
      </c>
    </row>
    <row r="50" spans="3:11" ht="16.5" customHeight="1">
      <c r="C50" s="131"/>
      <c r="D50" s="98"/>
      <c r="E50" s="210"/>
      <c r="F50" s="211"/>
      <c r="G50" s="99"/>
      <c r="H50" s="99"/>
      <c r="I50" s="100"/>
      <c r="J50" s="91">
        <f t="shared" si="9"/>
        <v>0</v>
      </c>
      <c r="K50" s="93" t="str">
        <f t="shared" si="10"/>
        <v/>
      </c>
    </row>
    <row r="51" spans="3:11" ht="16.5" customHeight="1">
      <c r="C51" s="131"/>
      <c r="D51" s="98"/>
      <c r="E51" s="210"/>
      <c r="F51" s="211"/>
      <c r="G51" s="99"/>
      <c r="H51" s="99"/>
      <c r="I51" s="100"/>
      <c r="J51" s="91">
        <f t="shared" si="9"/>
        <v>0</v>
      </c>
      <c r="K51" s="93" t="str">
        <f t="shared" si="10"/>
        <v/>
      </c>
    </row>
    <row r="52" spans="3:11" ht="16.5" customHeight="1">
      <c r="C52" s="108"/>
      <c r="D52" s="98"/>
      <c r="E52" s="210"/>
      <c r="F52" s="211"/>
      <c r="G52" s="99"/>
      <c r="H52" s="99"/>
      <c r="I52" s="100"/>
      <c r="J52" s="91">
        <f t="shared" si="9"/>
        <v>0</v>
      </c>
      <c r="K52" s="93" t="str">
        <f t="shared" si="10"/>
        <v/>
      </c>
    </row>
    <row r="53" spans="3:11" ht="16.5" customHeight="1">
      <c r="C53" s="108"/>
      <c r="D53" s="98"/>
      <c r="E53" s="210"/>
      <c r="F53" s="211"/>
      <c r="G53" s="99"/>
      <c r="H53" s="99"/>
      <c r="I53" s="100"/>
      <c r="J53" s="91">
        <f t="shared" ref="J53:J55" si="11">I53*0.45</f>
        <v>0</v>
      </c>
      <c r="K53" s="93" t="str">
        <f t="shared" si="10"/>
        <v/>
      </c>
    </row>
    <row r="54" spans="3:11" ht="16.5" customHeight="1">
      <c r="C54" s="101"/>
      <c r="D54" s="98"/>
      <c r="E54" s="210"/>
      <c r="F54" s="211"/>
      <c r="G54" s="99"/>
      <c r="H54" s="99"/>
      <c r="I54" s="100"/>
      <c r="J54" s="91">
        <f t="shared" si="11"/>
        <v>0</v>
      </c>
      <c r="K54" s="93" t="str">
        <f t="shared" si="10"/>
        <v/>
      </c>
    </row>
    <row r="55" spans="3:11" ht="16.5" customHeight="1">
      <c r="C55" s="108"/>
      <c r="D55" s="165"/>
      <c r="E55" s="212"/>
      <c r="F55" s="213"/>
      <c r="G55" s="166"/>
      <c r="H55" s="166"/>
      <c r="I55" s="108"/>
      <c r="J55" s="167">
        <f t="shared" si="11"/>
        <v>0</v>
      </c>
      <c r="K55" s="168" t="str">
        <f t="shared" si="10"/>
        <v/>
      </c>
    </row>
    <row r="56" spans="3:11" ht="30" customHeight="1">
      <c r="C56" s="214" t="s">
        <v>117</v>
      </c>
      <c r="D56" s="215"/>
      <c r="E56" s="215"/>
      <c r="F56" s="215"/>
      <c r="G56" s="215"/>
      <c r="H56" s="215"/>
      <c r="I56" s="215"/>
      <c r="J56" s="215"/>
      <c r="K56" s="216"/>
    </row>
    <row r="57" spans="3:11" ht="31.5">
      <c r="C57" s="176" t="s">
        <v>107</v>
      </c>
      <c r="D57" s="177" t="s">
        <v>108</v>
      </c>
      <c r="E57" s="177" t="s">
        <v>109</v>
      </c>
      <c r="F57" s="178"/>
      <c r="G57" s="179" t="s">
        <v>110</v>
      </c>
      <c r="H57" s="180" t="s">
        <v>111</v>
      </c>
      <c r="I57" s="181" t="s">
        <v>112</v>
      </c>
      <c r="J57" s="163" t="s">
        <v>113</v>
      </c>
      <c r="K57" s="182" t="s">
        <v>114</v>
      </c>
    </row>
    <row r="58" spans="3:11" ht="15" customHeight="1">
      <c r="C58" s="108"/>
      <c r="D58" s="98"/>
      <c r="E58" s="210"/>
      <c r="F58" s="211"/>
      <c r="G58" s="99"/>
      <c r="H58" s="99"/>
      <c r="I58" s="100"/>
      <c r="J58" s="91">
        <f t="shared" ref="J58:J61" si="12">I58*0.45</f>
        <v>0</v>
      </c>
      <c r="K58" s="93" t="str">
        <f t="shared" ref="K58:K64" si="13">IF(J58&gt;0,J58,"")</f>
        <v/>
      </c>
    </row>
    <row r="59" spans="3:11" ht="15" customHeight="1">
      <c r="C59" s="131"/>
      <c r="D59" s="98"/>
      <c r="E59" s="210"/>
      <c r="F59" s="211"/>
      <c r="G59" s="99"/>
      <c r="H59" s="99"/>
      <c r="I59" s="100"/>
      <c r="J59" s="91">
        <f t="shared" si="12"/>
        <v>0</v>
      </c>
      <c r="K59" s="93" t="str">
        <f t="shared" si="13"/>
        <v/>
      </c>
    </row>
    <row r="60" spans="3:11" ht="15" customHeight="1">
      <c r="C60" s="131"/>
      <c r="D60" s="98"/>
      <c r="E60" s="210"/>
      <c r="F60" s="211"/>
      <c r="G60" s="99"/>
      <c r="H60" s="99"/>
      <c r="I60" s="100"/>
      <c r="J60" s="91">
        <f t="shared" si="12"/>
        <v>0</v>
      </c>
      <c r="K60" s="93" t="str">
        <f t="shared" si="13"/>
        <v/>
      </c>
    </row>
    <row r="61" spans="3:11" ht="15" customHeight="1">
      <c r="C61" s="108"/>
      <c r="D61" s="98"/>
      <c r="E61" s="210"/>
      <c r="F61" s="211"/>
      <c r="G61" s="99"/>
      <c r="H61" s="99"/>
      <c r="I61" s="100"/>
      <c r="J61" s="91">
        <f t="shared" si="12"/>
        <v>0</v>
      </c>
      <c r="K61" s="93" t="str">
        <f t="shared" si="13"/>
        <v/>
      </c>
    </row>
    <row r="62" spans="3:11" ht="15" customHeight="1">
      <c r="C62" s="108"/>
      <c r="D62" s="98"/>
      <c r="E62" s="210"/>
      <c r="F62" s="211"/>
      <c r="G62" s="99"/>
      <c r="H62" s="99"/>
      <c r="I62" s="100"/>
      <c r="J62" s="91">
        <f t="shared" ref="J62:J64" si="14">I62*0.45</f>
        <v>0</v>
      </c>
      <c r="K62" s="93" t="str">
        <f t="shared" si="13"/>
        <v/>
      </c>
    </row>
    <row r="63" spans="3:11" ht="15" customHeight="1">
      <c r="C63" s="101"/>
      <c r="D63" s="98"/>
      <c r="E63" s="210"/>
      <c r="F63" s="211"/>
      <c r="G63" s="99"/>
      <c r="H63" s="99"/>
      <c r="I63" s="100"/>
      <c r="J63" s="91">
        <f t="shared" si="14"/>
        <v>0</v>
      </c>
      <c r="K63" s="93" t="str">
        <f t="shared" si="13"/>
        <v/>
      </c>
    </row>
    <row r="64" spans="3:11" ht="15" customHeight="1">
      <c r="C64" s="108"/>
      <c r="D64" s="165"/>
      <c r="E64" s="210"/>
      <c r="F64" s="211"/>
      <c r="G64" s="166"/>
      <c r="H64" s="166"/>
      <c r="I64" s="108"/>
      <c r="J64" s="167">
        <f t="shared" si="14"/>
        <v>0</v>
      </c>
      <c r="K64" s="168" t="str">
        <f t="shared" si="13"/>
        <v/>
      </c>
    </row>
    <row r="65" spans="3:11" ht="25.5" customHeight="1">
      <c r="C65" s="217" t="s">
        <v>118</v>
      </c>
      <c r="D65" s="218"/>
      <c r="E65" s="218"/>
      <c r="F65" s="218"/>
      <c r="G65" s="218"/>
      <c r="H65" s="218"/>
      <c r="I65" s="218"/>
      <c r="J65" s="218"/>
      <c r="K65" s="219"/>
    </row>
    <row r="66" spans="3:11" ht="31.5">
      <c r="C66" s="169" t="s">
        <v>107</v>
      </c>
      <c r="D66" s="170" t="s">
        <v>108</v>
      </c>
      <c r="E66" s="170" t="s">
        <v>109</v>
      </c>
      <c r="F66" s="171"/>
      <c r="G66" s="172" t="s">
        <v>110</v>
      </c>
      <c r="H66" s="173" t="s">
        <v>111</v>
      </c>
      <c r="I66" s="174" t="s">
        <v>112</v>
      </c>
      <c r="J66" s="162" t="s">
        <v>113</v>
      </c>
      <c r="K66" s="175" t="s">
        <v>114</v>
      </c>
    </row>
    <row r="67" spans="3:11" ht="15" customHeight="1">
      <c r="C67" s="108"/>
      <c r="D67" s="98"/>
      <c r="E67" s="210"/>
      <c r="F67" s="211"/>
      <c r="G67" s="99"/>
      <c r="H67" s="99"/>
      <c r="I67" s="100"/>
      <c r="J67" s="91">
        <f t="shared" ref="J67:J70" si="15">I67*0.45</f>
        <v>0</v>
      </c>
      <c r="K67" s="93" t="str">
        <f t="shared" ref="K67:K73" si="16">IF(J67&gt;0,J67,"")</f>
        <v/>
      </c>
    </row>
    <row r="68" spans="3:11" ht="15" customHeight="1">
      <c r="C68" s="108"/>
      <c r="D68" s="98"/>
      <c r="E68" s="210"/>
      <c r="F68" s="211"/>
      <c r="G68" s="99"/>
      <c r="H68" s="99"/>
      <c r="I68" s="100"/>
      <c r="J68" s="91">
        <f t="shared" si="15"/>
        <v>0</v>
      </c>
      <c r="K68" s="93" t="str">
        <f t="shared" si="16"/>
        <v/>
      </c>
    </row>
    <row r="69" spans="3:11" ht="15" customHeight="1">
      <c r="C69" s="131"/>
      <c r="D69" s="98"/>
      <c r="E69" s="210"/>
      <c r="F69" s="211"/>
      <c r="G69" s="99"/>
      <c r="H69" s="99"/>
      <c r="I69" s="100"/>
      <c r="J69" s="91">
        <f t="shared" si="15"/>
        <v>0</v>
      </c>
      <c r="K69" s="93" t="str">
        <f t="shared" si="16"/>
        <v/>
      </c>
    </row>
    <row r="70" spans="3:11" ht="15" customHeight="1">
      <c r="C70" s="108"/>
      <c r="D70" s="98"/>
      <c r="E70" s="210"/>
      <c r="F70" s="211"/>
      <c r="G70" s="99"/>
      <c r="H70" s="99"/>
      <c r="I70" s="100"/>
      <c r="J70" s="91">
        <f t="shared" si="15"/>
        <v>0</v>
      </c>
      <c r="K70" s="93" t="str">
        <f t="shared" si="16"/>
        <v/>
      </c>
    </row>
    <row r="71" spans="3:11" ht="15" customHeight="1">
      <c r="C71" s="108"/>
      <c r="D71" s="98"/>
      <c r="E71" s="210"/>
      <c r="F71" s="211"/>
      <c r="G71" s="99"/>
      <c r="H71" s="99"/>
      <c r="I71" s="100"/>
      <c r="J71" s="91">
        <f t="shared" ref="J71:J73" si="17">I71*0.45</f>
        <v>0</v>
      </c>
      <c r="K71" s="93" t="str">
        <f t="shared" si="16"/>
        <v/>
      </c>
    </row>
    <row r="72" spans="3:11" ht="15" customHeight="1">
      <c r="C72" s="108"/>
      <c r="D72" s="208"/>
      <c r="E72" s="210"/>
      <c r="F72" s="211"/>
      <c r="G72" s="204"/>
      <c r="H72" s="166"/>
      <c r="I72" s="205"/>
      <c r="J72" s="167">
        <f t="shared" si="17"/>
        <v>0</v>
      </c>
      <c r="K72" s="168" t="str">
        <f t="shared" si="16"/>
        <v/>
      </c>
    </row>
    <row r="73" spans="3:11" ht="15" customHeight="1">
      <c r="C73" s="200"/>
      <c r="D73" s="206"/>
      <c r="E73" s="210"/>
      <c r="F73" s="211"/>
      <c r="G73" s="207"/>
      <c r="H73" s="201"/>
      <c r="I73" s="200"/>
      <c r="J73" s="202">
        <f t="shared" si="17"/>
        <v>0</v>
      </c>
      <c r="K73" s="203" t="str">
        <f t="shared" si="16"/>
        <v/>
      </c>
    </row>
    <row r="74" spans="3:11">
      <c r="C74" s="16"/>
      <c r="D74" s="16"/>
      <c r="E74" s="16"/>
      <c r="F74" s="16"/>
      <c r="G74" s="16"/>
      <c r="H74" s="16"/>
      <c r="I74" s="16"/>
      <c r="J74" s="16"/>
      <c r="K74" s="16"/>
    </row>
    <row r="75" spans="3:11" ht="12.95">
      <c r="C75" s="138"/>
      <c r="D75" s="139"/>
      <c r="E75" s="139"/>
      <c r="F75" s="139"/>
      <c r="G75" s="140"/>
      <c r="H75" s="137"/>
      <c r="I75" s="95" t="s">
        <v>119</v>
      </c>
      <c r="J75" s="16"/>
      <c r="K75" s="94">
        <f>SUM(K29:K73)</f>
        <v>0</v>
      </c>
    </row>
    <row r="77" spans="3:11" ht="15.6">
      <c r="C77" s="3" t="s">
        <v>104</v>
      </c>
    </row>
  </sheetData>
  <mergeCells count="45">
    <mergeCell ref="C56:K56"/>
    <mergeCell ref="C65:K65"/>
    <mergeCell ref="C27:K27"/>
    <mergeCell ref="C16:D16"/>
    <mergeCell ref="C2:F2"/>
    <mergeCell ref="G13:K13"/>
    <mergeCell ref="C36:K36"/>
    <mergeCell ref="C46:K46"/>
    <mergeCell ref="E29:F29"/>
    <mergeCell ref="E30:F30"/>
    <mergeCell ref="E31:F31"/>
    <mergeCell ref="E32:F32"/>
    <mergeCell ref="E33:F33"/>
    <mergeCell ref="E34:F34"/>
    <mergeCell ref="E35:F35"/>
    <mergeCell ref="E38:F38"/>
    <mergeCell ref="E39:F39"/>
    <mergeCell ref="E40:F40"/>
    <mergeCell ref="E41:F41"/>
    <mergeCell ref="E42:F42"/>
    <mergeCell ref="E43:F43"/>
    <mergeCell ref="E44:F44"/>
    <mergeCell ref="E45:F45"/>
    <mergeCell ref="E48:F48"/>
    <mergeCell ref="E49:F49"/>
    <mergeCell ref="E50:F50"/>
    <mergeCell ref="E51:F51"/>
    <mergeCell ref="E52:F52"/>
    <mergeCell ref="E53:F53"/>
    <mergeCell ref="E54:F54"/>
    <mergeCell ref="E55:F55"/>
    <mergeCell ref="E58:F58"/>
    <mergeCell ref="E59:F59"/>
    <mergeCell ref="E60:F60"/>
    <mergeCell ref="E61:F61"/>
    <mergeCell ref="E62:F62"/>
    <mergeCell ref="E70:F70"/>
    <mergeCell ref="E71:F71"/>
    <mergeCell ref="E72:F72"/>
    <mergeCell ref="E73:F73"/>
    <mergeCell ref="E63:F63"/>
    <mergeCell ref="E64:F64"/>
    <mergeCell ref="E67:F67"/>
    <mergeCell ref="E68:F68"/>
    <mergeCell ref="E69:F69"/>
  </mergeCells>
  <phoneticPr fontId="0" type="noConversion"/>
  <conditionalFormatting sqref="H15:K18">
    <cfRule type="expression" dxfId="1" priority="2">
      <formula>$E$16=""</formula>
    </cfRule>
  </conditionalFormatting>
  <conditionalFormatting sqref="K29:K35 K38:K45 K48:K55 K58:K64 K67:K73">
    <cfRule type="expression" dxfId="0" priority="1">
      <formula>I29=""</formula>
    </cfRule>
  </conditionalFormatting>
  <dataValidations count="1">
    <dataValidation allowBlank="1" showInputMessage="1" showErrorMessage="1" sqref="I38:I45 I48:I55 I58:I64 I67:I73 I29:I35" xr:uid="{0952DE85-6865-469D-B447-ED819EED7A8C}"/>
  </dataValidations>
  <hyperlinks>
    <hyperlink ref="D14" r:id="rId1" display="melinda.mattu@jesus.ox.ac.uk" xr:uid="{0AC96F2A-37F1-442B-911E-53122B79A5E3}"/>
  </hyperlinks>
  <pageMargins left="0.55118110236220474" right="0.15748031496062992" top="0.39370078740157483" bottom="0.39370078740157483" header="0.51181102362204722" footer="0.51181102362204722"/>
  <pageSetup paperSize="9" scale="72" orientation="portrait" r:id="rId2"/>
  <headerFooter alignWithMargins="0"/>
  <drawing r:id="rId3"/>
  <legacyDrawing r:id="rId4"/>
  <extLst>
    <ext xmlns:x14="http://schemas.microsoft.com/office/spreadsheetml/2009/9/main" uri="{CCE6A557-97BC-4b89-ADB6-D9C93CAAB3DF}">
      <x14:dataValidations xmlns:xm="http://schemas.microsoft.com/office/excel/2006/main" count="6">
        <x14:dataValidation type="list" allowBlank="1" showInputMessage="1" showErrorMessage="1" xr:uid="{12BA1CC5-5561-4D0B-A8C2-578118FEA67A}">
          <x14:formula1>
            <xm:f>Validations!$G$2:$G$27</xm:f>
          </x14:formula1>
          <xm:sqref>D7</xm:sqref>
        </x14:dataValidation>
        <x14:dataValidation type="list" allowBlank="1" showInputMessage="1" showErrorMessage="1" xr:uid="{6EF9854B-74CF-457D-A1A8-77DC27B30518}">
          <x14:formula1>
            <xm:f>Validations!$B$29</xm:f>
          </x14:formula1>
          <xm:sqref>D58:D64</xm:sqref>
        </x14:dataValidation>
        <x14:dataValidation type="list" allowBlank="1" showInputMessage="1" showErrorMessage="1" xr:uid="{D0B4A79E-8D5F-4F94-8DAF-17160C35E3E9}">
          <x14:formula1>
            <xm:f>Validations!$B$26</xm:f>
          </x14:formula1>
          <xm:sqref>D67:D73</xm:sqref>
        </x14:dataValidation>
        <x14:dataValidation type="list" allowBlank="1" showInputMessage="1" showErrorMessage="1" xr:uid="{5868FEAB-9B1B-46D4-BEA2-CB0CE7AC315E}">
          <x14:formula1>
            <xm:f>Validations!$B$2:$B$13</xm:f>
          </x14:formula1>
          <xm:sqref>D29:D35</xm:sqref>
        </x14:dataValidation>
        <x14:dataValidation type="list" allowBlank="1" showInputMessage="1" showErrorMessage="1" xr:uid="{CA0EA012-99BE-46E8-8A8C-6DB1CDA35E10}">
          <x14:formula1>
            <xm:f>Validations!$B$14:$B$23</xm:f>
          </x14:formula1>
          <xm:sqref>D38:D45</xm:sqref>
        </x14:dataValidation>
        <x14:dataValidation type="list" allowBlank="1" showInputMessage="1" showErrorMessage="1" xr:uid="{B6019594-E7EC-44AE-AD1D-270823E41C5C}">
          <x14:formula1>
            <xm:f>Validations!$E$14:$E$23</xm:f>
          </x14:formula1>
          <xm:sqref>D48:D55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76494-D9DA-47CD-AD30-8E29E19851CF}">
  <dimension ref="A1:X8"/>
  <sheetViews>
    <sheetView topLeftCell="B1" workbookViewId="0">
      <selection activeCell="Q22" sqref="Q22"/>
    </sheetView>
  </sheetViews>
  <sheetFormatPr defaultRowHeight="12.75" customHeight="1"/>
  <cols>
    <col min="7" max="7" width="16.28515625" style="209" customWidth="1"/>
    <col min="11" max="11" width="32" customWidth="1"/>
    <col min="12" max="12" width="16.42578125" customWidth="1"/>
    <col min="17" max="17" width="13.42578125" customWidth="1"/>
    <col min="19" max="19" width="12.28515625" customWidth="1"/>
    <col min="21" max="21" width="16.42578125" customWidth="1"/>
    <col min="22" max="22" width="13.28515625" customWidth="1"/>
    <col min="23" max="24" width="18" customWidth="1"/>
  </cols>
  <sheetData>
    <row r="1" spans="1:24" ht="14.45">
      <c r="A1" s="77" t="s">
        <v>120</v>
      </c>
      <c r="B1" s="77" t="s">
        <v>121</v>
      </c>
      <c r="C1" s="77" t="s">
        <v>122</v>
      </c>
      <c r="D1" s="77" t="s">
        <v>123</v>
      </c>
      <c r="E1" s="77" t="s">
        <v>124</v>
      </c>
      <c r="F1" s="77" t="s">
        <v>125</v>
      </c>
      <c r="G1" s="209" t="s">
        <v>126</v>
      </c>
      <c r="H1" s="77" t="s">
        <v>127</v>
      </c>
      <c r="I1" s="77" t="s">
        <v>128</v>
      </c>
      <c r="J1" s="77" t="s">
        <v>129</v>
      </c>
      <c r="K1" s="77" t="s">
        <v>130</v>
      </c>
      <c r="L1" s="77" t="s">
        <v>131</v>
      </c>
      <c r="M1" s="77" t="s">
        <v>132</v>
      </c>
      <c r="N1" s="77" t="s">
        <v>133</v>
      </c>
      <c r="O1" s="77" t="s">
        <v>134</v>
      </c>
      <c r="P1" s="77" t="s">
        <v>135</v>
      </c>
      <c r="Q1" s="77" t="s">
        <v>136</v>
      </c>
      <c r="R1" s="77" t="s">
        <v>137</v>
      </c>
      <c r="S1" s="77" t="s">
        <v>138</v>
      </c>
      <c r="T1" s="77" t="s">
        <v>139</v>
      </c>
      <c r="U1" s="77" t="s">
        <v>140</v>
      </c>
      <c r="V1" s="77" t="s">
        <v>141</v>
      </c>
      <c r="W1" s="77" t="s">
        <v>142</v>
      </c>
      <c r="X1" s="77" t="s">
        <v>143</v>
      </c>
    </row>
    <row r="2" spans="1:24" ht="14.45">
      <c r="A2" s="77">
        <v>1</v>
      </c>
      <c r="B2" s="78">
        <f>'Expense Claim Form'!$G$12</f>
        <v>0</v>
      </c>
      <c r="C2" s="77"/>
      <c r="D2" s="78" t="str">
        <f>'Expense Claim Form'!$E$7</f>
        <v/>
      </c>
      <c r="E2" s="129" t="s">
        <v>144</v>
      </c>
      <c r="F2" s="78" t="s">
        <v>145</v>
      </c>
      <c r="G2" s="79" t="str">
        <f>IF('Expense Claim Form'!C29="","",'Expense Claim Form'!C29)</f>
        <v/>
      </c>
      <c r="H2" s="77"/>
      <c r="I2" s="78" t="s">
        <v>146</v>
      </c>
      <c r="J2" s="77"/>
      <c r="K2" s="78" t="str">
        <f>_xlfn.CONCAT('Expense Claim Form'!E29," ",'Expense Claim Form'!G29," ",'Expense Claim Form'!H29)</f>
        <v xml:space="preserve">  </v>
      </c>
      <c r="L2" s="78">
        <v>0</v>
      </c>
      <c r="M2" s="78" t="str">
        <f>'Expense Claim Form'!K29</f>
        <v/>
      </c>
      <c r="N2" s="78" t="str">
        <f>IFERROR(VLOOKUP('Expense Claim Form'!D29,Validations!B:C,2,0),"")</f>
        <v/>
      </c>
      <c r="O2" s="78">
        <v>1</v>
      </c>
      <c r="P2" s="78">
        <v>1</v>
      </c>
      <c r="Q2" s="78">
        <v>1</v>
      </c>
      <c r="R2" s="78" t="s">
        <v>146</v>
      </c>
      <c r="S2" s="78"/>
      <c r="T2" s="129"/>
      <c r="U2" s="77"/>
      <c r="V2" s="78" t="str">
        <f>'Expense Claim Form'!$E$7</f>
        <v/>
      </c>
      <c r="W2" s="77">
        <v>8000</v>
      </c>
      <c r="X2" s="77">
        <f>'Expense Claim Form'!G$12</f>
        <v>0</v>
      </c>
    </row>
    <row r="3" spans="1:24" ht="14.45">
      <c r="A3" s="77">
        <v>1</v>
      </c>
      <c r="B3" s="78">
        <f>'Expense Claim Form'!$G$12</f>
        <v>0</v>
      </c>
      <c r="C3" s="77"/>
      <c r="D3" s="78" t="str">
        <f>'Expense Claim Form'!$E$7</f>
        <v/>
      </c>
      <c r="E3" s="129" t="s">
        <v>144</v>
      </c>
      <c r="F3" s="78" t="s">
        <v>145</v>
      </c>
      <c r="G3" s="79" t="str">
        <f>IF('Expense Claim Form'!C30="","",'Expense Claim Form'!C30)</f>
        <v/>
      </c>
      <c r="H3" s="77"/>
      <c r="I3" s="78" t="s">
        <v>146</v>
      </c>
      <c r="J3" s="77"/>
      <c r="K3" s="78" t="str">
        <f>_xlfn.CONCAT('Expense Claim Form'!E30," ",'Expense Claim Form'!G30," ",'Expense Claim Form'!H30)</f>
        <v xml:space="preserve">  </v>
      </c>
      <c r="L3" s="78">
        <v>0</v>
      </c>
      <c r="M3" s="78" t="str">
        <f>'Expense Claim Form'!K30</f>
        <v/>
      </c>
      <c r="N3" s="78" t="str">
        <f>IFERROR(VLOOKUP('Expense Claim Form'!D30,Validations!B:C,2,0),"")</f>
        <v/>
      </c>
      <c r="O3" s="78">
        <v>1</v>
      </c>
      <c r="P3" s="78">
        <v>1</v>
      </c>
      <c r="Q3" s="78">
        <v>2</v>
      </c>
      <c r="R3" s="78" t="s">
        <v>146</v>
      </c>
      <c r="S3" s="78"/>
      <c r="T3" s="129"/>
      <c r="U3" s="77"/>
      <c r="V3" s="78" t="str">
        <f>'Expense Claim Form'!$E$7</f>
        <v/>
      </c>
      <c r="W3" s="77">
        <v>8000</v>
      </c>
      <c r="X3" s="77">
        <f>'Expense Claim Form'!G$12</f>
        <v>0</v>
      </c>
    </row>
    <row r="4" spans="1:24" ht="14.45">
      <c r="A4" s="77">
        <v>1</v>
      </c>
      <c r="B4" s="78">
        <f>'Expense Claim Form'!$G$12</f>
        <v>0</v>
      </c>
      <c r="C4" s="77"/>
      <c r="D4" s="78" t="str">
        <f>'Expense Claim Form'!$E$7</f>
        <v/>
      </c>
      <c r="E4" s="129" t="s">
        <v>144</v>
      </c>
      <c r="F4" s="78" t="s">
        <v>145</v>
      </c>
      <c r="G4" s="79" t="str">
        <f>IF('Expense Claim Form'!C31="","",'Expense Claim Form'!C31)</f>
        <v/>
      </c>
      <c r="H4" s="77"/>
      <c r="I4" s="78" t="s">
        <v>146</v>
      </c>
      <c r="J4" s="77"/>
      <c r="K4" s="78" t="str">
        <f>_xlfn.CONCAT('Expense Claim Form'!E31," ",'Expense Claim Form'!G31," ",'Expense Claim Form'!H31)</f>
        <v xml:space="preserve">  </v>
      </c>
      <c r="L4" s="78">
        <v>0</v>
      </c>
      <c r="M4" s="78" t="str">
        <f>'Expense Claim Form'!K31</f>
        <v/>
      </c>
      <c r="N4" s="78" t="str">
        <f>IFERROR(VLOOKUP('Expense Claim Form'!D31,Validations!B:C,2,0),"")</f>
        <v/>
      </c>
      <c r="O4" s="78">
        <v>1</v>
      </c>
      <c r="P4" s="78">
        <v>1</v>
      </c>
      <c r="Q4" s="78">
        <v>3</v>
      </c>
      <c r="R4" s="78" t="s">
        <v>146</v>
      </c>
      <c r="S4" s="78"/>
      <c r="T4" s="129"/>
      <c r="U4" s="77"/>
      <c r="V4" s="78" t="str">
        <f>'Expense Claim Form'!$E$7</f>
        <v/>
      </c>
      <c r="W4" s="77">
        <v>8000</v>
      </c>
      <c r="X4" s="77">
        <f>'Expense Claim Form'!G$12</f>
        <v>0</v>
      </c>
    </row>
    <row r="5" spans="1:24" ht="14.45">
      <c r="A5" s="77">
        <v>1</v>
      </c>
      <c r="B5" s="78">
        <f>'Expense Claim Form'!$G$12</f>
        <v>0</v>
      </c>
      <c r="C5" s="77"/>
      <c r="D5" s="78" t="str">
        <f>'Expense Claim Form'!$E$7</f>
        <v/>
      </c>
      <c r="E5" s="129" t="s">
        <v>144</v>
      </c>
      <c r="F5" s="78" t="s">
        <v>145</v>
      </c>
      <c r="G5" s="79" t="str">
        <f>IF('Expense Claim Form'!C32="","",'Expense Claim Form'!C32)</f>
        <v/>
      </c>
      <c r="H5" s="77"/>
      <c r="I5" s="78" t="s">
        <v>146</v>
      </c>
      <c r="J5" s="77"/>
      <c r="K5" s="78" t="str">
        <f>_xlfn.CONCAT('Expense Claim Form'!E32," ",'Expense Claim Form'!G32," ",'Expense Claim Form'!H32)</f>
        <v xml:space="preserve">  </v>
      </c>
      <c r="L5" s="78">
        <v>0</v>
      </c>
      <c r="M5" s="78" t="str">
        <f>'Expense Claim Form'!K32</f>
        <v/>
      </c>
      <c r="N5" s="78" t="str">
        <f>IFERROR(VLOOKUP('Expense Claim Form'!D32,Validations!B:C,2,0),"")</f>
        <v/>
      </c>
      <c r="O5" s="78">
        <v>1</v>
      </c>
      <c r="P5" s="78">
        <v>1</v>
      </c>
      <c r="Q5" s="78">
        <v>4</v>
      </c>
      <c r="R5" s="78" t="s">
        <v>146</v>
      </c>
      <c r="S5" s="78"/>
      <c r="T5" s="129"/>
      <c r="U5" s="77"/>
      <c r="V5" s="78" t="str">
        <f>'Expense Claim Form'!$E$7</f>
        <v/>
      </c>
      <c r="W5" s="77">
        <v>8000</v>
      </c>
      <c r="X5" s="77">
        <f>'Expense Claim Form'!G$12</f>
        <v>0</v>
      </c>
    </row>
    <row r="6" spans="1:24" ht="14.45">
      <c r="A6" s="77">
        <v>1</v>
      </c>
      <c r="B6" s="78">
        <f>'Expense Claim Form'!$G$12</f>
        <v>0</v>
      </c>
      <c r="C6" s="77"/>
      <c r="D6" s="78" t="str">
        <f>'Expense Claim Form'!$E$7</f>
        <v/>
      </c>
      <c r="E6" s="129" t="s">
        <v>144</v>
      </c>
      <c r="F6" s="78" t="s">
        <v>145</v>
      </c>
      <c r="G6" s="79" t="str">
        <f>IF('Expense Claim Form'!C33="","",'Expense Claim Form'!C33)</f>
        <v/>
      </c>
      <c r="H6" s="77"/>
      <c r="I6" s="78" t="s">
        <v>146</v>
      </c>
      <c r="J6" s="77"/>
      <c r="K6" s="78" t="str">
        <f>_xlfn.CONCAT('Expense Claim Form'!E33," ",'Expense Claim Form'!G33," ",'Expense Claim Form'!H33)</f>
        <v xml:space="preserve">  </v>
      </c>
      <c r="L6" s="78">
        <v>0</v>
      </c>
      <c r="M6" s="78" t="str">
        <f>'Expense Claim Form'!K33</f>
        <v/>
      </c>
      <c r="N6" s="78" t="str">
        <f>IFERROR(VLOOKUP('Expense Claim Form'!D33,Validations!B:C,2,0),"")</f>
        <v/>
      </c>
      <c r="O6" s="78">
        <v>1</v>
      </c>
      <c r="P6" s="78">
        <v>1</v>
      </c>
      <c r="Q6" s="78">
        <v>5</v>
      </c>
      <c r="R6" s="78" t="s">
        <v>146</v>
      </c>
      <c r="S6" s="78"/>
      <c r="T6" s="129"/>
      <c r="U6" s="77"/>
      <c r="V6" s="78" t="str">
        <f>'Expense Claim Form'!$E$7</f>
        <v/>
      </c>
      <c r="W6" s="77">
        <v>8000</v>
      </c>
      <c r="X6" s="77">
        <f>'Expense Claim Form'!G$12</f>
        <v>0</v>
      </c>
    </row>
    <row r="7" spans="1:24" ht="14.45">
      <c r="A7" s="77">
        <v>1</v>
      </c>
      <c r="B7" s="78">
        <f>'Expense Claim Form'!$G$12</f>
        <v>0</v>
      </c>
      <c r="C7" s="77"/>
      <c r="D7" s="78" t="str">
        <f>'Expense Claim Form'!$E$7</f>
        <v/>
      </c>
      <c r="E7" s="129" t="s">
        <v>144</v>
      </c>
      <c r="F7" s="78" t="s">
        <v>145</v>
      </c>
      <c r="G7" s="79" t="str">
        <f>IF('Expense Claim Form'!C34="","",'Expense Claim Form'!C34)</f>
        <v/>
      </c>
      <c r="H7" s="77"/>
      <c r="I7" s="78" t="s">
        <v>146</v>
      </c>
      <c r="J7" s="77"/>
      <c r="K7" s="78" t="str">
        <f>_xlfn.CONCAT('Expense Claim Form'!E34," ",'Expense Claim Form'!G34," ",'Expense Claim Form'!H34)</f>
        <v xml:space="preserve">  </v>
      </c>
      <c r="L7" s="78">
        <v>0</v>
      </c>
      <c r="M7" s="78" t="str">
        <f>'Expense Claim Form'!K34</f>
        <v/>
      </c>
      <c r="N7" s="78" t="str">
        <f>IFERROR(VLOOKUP('Expense Claim Form'!D34,Validations!B:C,2,0),"")</f>
        <v/>
      </c>
      <c r="O7" s="78">
        <v>1</v>
      </c>
      <c r="P7" s="78">
        <v>1</v>
      </c>
      <c r="Q7" s="78">
        <v>6</v>
      </c>
      <c r="R7" s="78" t="s">
        <v>146</v>
      </c>
      <c r="S7" s="78"/>
      <c r="T7" s="129"/>
      <c r="U7" s="77"/>
      <c r="V7" s="78" t="str">
        <f>'Expense Claim Form'!$E$7</f>
        <v/>
      </c>
      <c r="W7" s="77">
        <v>8000</v>
      </c>
      <c r="X7" s="77">
        <f>'Expense Claim Form'!G$12</f>
        <v>0</v>
      </c>
    </row>
    <row r="8" spans="1:24" ht="14.45">
      <c r="A8" s="77">
        <v>1</v>
      </c>
      <c r="B8" s="78">
        <f>'Expense Claim Form'!$G$12</f>
        <v>0</v>
      </c>
      <c r="C8" s="77"/>
      <c r="D8" s="78" t="str">
        <f>'Expense Claim Form'!$E$7</f>
        <v/>
      </c>
      <c r="E8" s="129" t="s">
        <v>144</v>
      </c>
      <c r="F8" s="78" t="s">
        <v>145</v>
      </c>
      <c r="G8" s="79" t="str">
        <f>IF('Expense Claim Form'!C35="","",'Expense Claim Form'!C35)</f>
        <v/>
      </c>
      <c r="H8" s="77"/>
      <c r="I8" s="78" t="s">
        <v>146</v>
      </c>
      <c r="J8" s="77"/>
      <c r="K8" s="78" t="str">
        <f>_xlfn.CONCAT('Expense Claim Form'!E35," ",'Expense Claim Form'!G35," ",'Expense Claim Form'!H35)</f>
        <v xml:space="preserve">  </v>
      </c>
      <c r="L8" s="78">
        <v>0</v>
      </c>
      <c r="M8" s="78" t="str">
        <f>'Expense Claim Form'!K35</f>
        <v/>
      </c>
      <c r="N8" s="78" t="str">
        <f>IFERROR(VLOOKUP('Expense Claim Form'!D35,Validations!B:C,2,0),"")</f>
        <v/>
      </c>
      <c r="O8" s="78">
        <v>1</v>
      </c>
      <c r="P8" s="78">
        <v>1</v>
      </c>
      <c r="Q8" s="78">
        <v>7</v>
      </c>
      <c r="R8" s="78" t="s">
        <v>146</v>
      </c>
      <c r="S8" s="78"/>
      <c r="T8" s="129"/>
      <c r="U8" s="77"/>
      <c r="V8" s="78" t="str">
        <f>'Expense Claim Form'!$E$7</f>
        <v/>
      </c>
      <c r="W8" s="77">
        <v>8000</v>
      </c>
      <c r="X8" s="77">
        <f>'Expense Claim Form'!G$12</f>
        <v>0</v>
      </c>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70FE48B2-5C9A-4751-8D58-30E6675F7CC5}">
          <x14:formula1>
            <xm:f>Validations!$K$2:$K$4</xm:f>
          </x14:formula1>
          <xm:sqref>E2:E8</xm:sqref>
        </x14:dataValidation>
        <x14:dataValidation type="list" allowBlank="1" showInputMessage="1" showErrorMessage="1" xr:uid="{DD614325-AD78-4533-B876-C8E0A7227747}">
          <x14:formula1>
            <xm:f>Validations!$I$2:$I$10</xm:f>
          </x14:formula1>
          <xm:sqref>T2:T8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F3ABF-0560-43CD-AE3D-888F98AE18E9}">
  <dimension ref="A1:X9"/>
  <sheetViews>
    <sheetView workbookViewId="0">
      <selection activeCell="B2" sqref="B2"/>
    </sheetView>
  </sheetViews>
  <sheetFormatPr defaultRowHeight="12.75" customHeight="1"/>
  <cols>
    <col min="7" max="7" width="16.28515625" customWidth="1"/>
    <col min="11" max="11" width="32" customWidth="1"/>
    <col min="12" max="12" width="16.42578125" customWidth="1"/>
    <col min="19" max="19" width="12.28515625" customWidth="1"/>
    <col min="21" max="21" width="16.42578125" customWidth="1"/>
    <col min="22" max="22" width="13.28515625" customWidth="1"/>
    <col min="23" max="24" width="18" customWidth="1"/>
  </cols>
  <sheetData>
    <row r="1" spans="1:24" ht="14.45">
      <c r="A1" s="77" t="s">
        <v>120</v>
      </c>
      <c r="B1" s="77" t="s">
        <v>121</v>
      </c>
      <c r="C1" s="77" t="s">
        <v>122</v>
      </c>
      <c r="D1" s="77" t="s">
        <v>123</v>
      </c>
      <c r="E1" s="77" t="s">
        <v>124</v>
      </c>
      <c r="F1" s="77" t="s">
        <v>125</v>
      </c>
      <c r="G1" t="s">
        <v>126</v>
      </c>
      <c r="H1" s="77" t="s">
        <v>127</v>
      </c>
      <c r="I1" s="77" t="s">
        <v>128</v>
      </c>
      <c r="J1" s="77" t="s">
        <v>129</v>
      </c>
      <c r="K1" s="77" t="s">
        <v>130</v>
      </c>
      <c r="L1" s="77" t="s">
        <v>131</v>
      </c>
      <c r="M1" s="77" t="s">
        <v>132</v>
      </c>
      <c r="N1" s="77" t="s">
        <v>133</v>
      </c>
      <c r="O1" s="77" t="s">
        <v>134</v>
      </c>
      <c r="P1" s="77" t="s">
        <v>135</v>
      </c>
      <c r="Q1" s="77" t="s">
        <v>136</v>
      </c>
      <c r="R1" s="77" t="s">
        <v>137</v>
      </c>
      <c r="S1" s="77" t="s">
        <v>138</v>
      </c>
      <c r="T1" s="77" t="s">
        <v>139</v>
      </c>
      <c r="U1" s="77" t="s">
        <v>140</v>
      </c>
      <c r="V1" s="77" t="s">
        <v>141</v>
      </c>
      <c r="W1" s="77" t="s">
        <v>142</v>
      </c>
      <c r="X1" s="77" t="s">
        <v>143</v>
      </c>
    </row>
    <row r="2" spans="1:24" ht="14.45">
      <c r="A2" s="77">
        <v>1</v>
      </c>
      <c r="B2" s="78">
        <f>'Expense Claim Form'!$G$12</f>
        <v>0</v>
      </c>
      <c r="C2" s="77"/>
      <c r="D2" s="78" t="str">
        <f>'Expense Claim Form'!$E$7</f>
        <v/>
      </c>
      <c r="E2" s="129" t="s">
        <v>147</v>
      </c>
      <c r="F2" s="78" t="s">
        <v>145</v>
      </c>
      <c r="G2" s="79">
        <f>'Expense Claim Form'!$C38</f>
        <v>0</v>
      </c>
      <c r="H2" s="77"/>
      <c r="I2" s="78" t="s">
        <v>146</v>
      </c>
      <c r="J2" s="77"/>
      <c r="K2" s="78" t="str">
        <f>_xlfn.CONCAT('Expense Claim Form'!E38," ",'Expense Claim Form'!G38," ",'Expense Claim Form'!H38)</f>
        <v xml:space="preserve">  </v>
      </c>
      <c r="L2" s="78">
        <v>0</v>
      </c>
      <c r="M2" s="78" t="str">
        <f>'Expense Claim Form'!K38</f>
        <v/>
      </c>
      <c r="N2" s="78" t="str">
        <f>IFERROR(VLOOKUP('Expense Claim Form'!D38,Validations!B:C,2,0),"")</f>
        <v/>
      </c>
      <c r="O2" s="78">
        <v>1</v>
      </c>
      <c r="P2" s="78">
        <v>1</v>
      </c>
      <c r="Q2" s="78">
        <v>1</v>
      </c>
      <c r="R2" s="78" t="s">
        <v>146</v>
      </c>
      <c r="S2" s="78"/>
      <c r="T2" s="129"/>
      <c r="U2" s="77"/>
      <c r="V2" s="78" t="str">
        <f>'Expense Claim Form'!$E$7</f>
        <v/>
      </c>
      <c r="W2" s="77">
        <v>8000</v>
      </c>
      <c r="X2" s="77">
        <f>'Expense Claim Form'!G$12</f>
        <v>0</v>
      </c>
    </row>
    <row r="3" spans="1:24" ht="14.45">
      <c r="A3" s="77">
        <v>1</v>
      </c>
      <c r="B3" s="78">
        <f>'Expense Claim Form'!$G$12</f>
        <v>0</v>
      </c>
      <c r="C3" s="77"/>
      <c r="D3" s="78" t="str">
        <f>'Expense Claim Form'!$E$7</f>
        <v/>
      </c>
      <c r="E3" s="129" t="s">
        <v>147</v>
      </c>
      <c r="F3" s="78" t="s">
        <v>145</v>
      </c>
      <c r="G3" s="79">
        <f>'Expense Claim Form'!$C39</f>
        <v>0</v>
      </c>
      <c r="H3" s="77"/>
      <c r="I3" s="78" t="s">
        <v>146</v>
      </c>
      <c r="J3" s="77"/>
      <c r="K3" s="78" t="str">
        <f>_xlfn.CONCAT('Expense Claim Form'!E39," ",'Expense Claim Form'!G39," ",'Expense Claim Form'!H39)</f>
        <v xml:space="preserve">  </v>
      </c>
      <c r="L3" s="78">
        <v>0</v>
      </c>
      <c r="M3" s="78" t="str">
        <f>'Expense Claim Form'!K39</f>
        <v/>
      </c>
      <c r="N3" s="78" t="str">
        <f>IFERROR(VLOOKUP('Expense Claim Form'!D39,Validations!B:C,2,0),"")</f>
        <v/>
      </c>
      <c r="O3" s="78">
        <v>1</v>
      </c>
      <c r="P3" s="78">
        <v>1</v>
      </c>
      <c r="Q3" s="78">
        <v>2</v>
      </c>
      <c r="R3" s="78" t="s">
        <v>146</v>
      </c>
      <c r="S3" s="78"/>
      <c r="T3" s="129"/>
      <c r="U3" s="77"/>
      <c r="V3" s="78" t="str">
        <f>'Expense Claim Form'!$E$7</f>
        <v/>
      </c>
      <c r="W3" s="77">
        <v>8000</v>
      </c>
      <c r="X3" s="77">
        <f>'Expense Claim Form'!G$12</f>
        <v>0</v>
      </c>
    </row>
    <row r="4" spans="1:24" ht="14.45">
      <c r="A4" s="77">
        <v>1</v>
      </c>
      <c r="B4" s="78">
        <f>'Expense Claim Form'!$G$12</f>
        <v>0</v>
      </c>
      <c r="C4" s="77"/>
      <c r="D4" s="78" t="str">
        <f>'Expense Claim Form'!$E$7</f>
        <v/>
      </c>
      <c r="E4" s="129" t="s">
        <v>147</v>
      </c>
      <c r="F4" s="78" t="s">
        <v>145</v>
      </c>
      <c r="G4" s="79">
        <f>'Expense Claim Form'!$C40</f>
        <v>0</v>
      </c>
      <c r="H4" s="77"/>
      <c r="I4" s="78" t="s">
        <v>146</v>
      </c>
      <c r="J4" s="77"/>
      <c r="K4" s="78" t="str">
        <f>_xlfn.CONCAT('Expense Claim Form'!E40," ",'Expense Claim Form'!G40," ",'Expense Claim Form'!H40)</f>
        <v xml:space="preserve">  </v>
      </c>
      <c r="L4" s="78">
        <v>0</v>
      </c>
      <c r="M4" s="78" t="str">
        <f>'Expense Claim Form'!K40</f>
        <v/>
      </c>
      <c r="N4" s="78" t="str">
        <f>IFERROR(VLOOKUP('Expense Claim Form'!D40,Validations!B:C,2,0),"")</f>
        <v/>
      </c>
      <c r="O4" s="78">
        <v>1</v>
      </c>
      <c r="P4" s="78">
        <v>1</v>
      </c>
      <c r="Q4" s="78">
        <v>3</v>
      </c>
      <c r="R4" s="78" t="s">
        <v>146</v>
      </c>
      <c r="S4" s="78"/>
      <c r="T4" s="129"/>
      <c r="U4" s="77"/>
      <c r="V4" s="78" t="str">
        <f>'Expense Claim Form'!$E$7</f>
        <v/>
      </c>
      <c r="W4" s="77">
        <v>8000</v>
      </c>
      <c r="X4" s="77">
        <f>'Expense Claim Form'!G$12</f>
        <v>0</v>
      </c>
    </row>
    <row r="5" spans="1:24" ht="14.45">
      <c r="A5" s="77">
        <v>1</v>
      </c>
      <c r="B5" s="78">
        <f>'Expense Claim Form'!$G$12</f>
        <v>0</v>
      </c>
      <c r="C5" s="77"/>
      <c r="D5" s="78" t="str">
        <f>'Expense Claim Form'!$E$7</f>
        <v/>
      </c>
      <c r="E5" s="129" t="s">
        <v>147</v>
      </c>
      <c r="F5" s="78" t="s">
        <v>145</v>
      </c>
      <c r="G5" s="79">
        <f>'Expense Claim Form'!$C41</f>
        <v>0</v>
      </c>
      <c r="H5" s="77"/>
      <c r="I5" s="78" t="s">
        <v>146</v>
      </c>
      <c r="J5" s="77"/>
      <c r="K5" s="78" t="str">
        <f>_xlfn.CONCAT('Expense Claim Form'!E41," ",'Expense Claim Form'!G41," ",'Expense Claim Form'!H41)</f>
        <v xml:space="preserve">  </v>
      </c>
      <c r="L5" s="78">
        <v>0</v>
      </c>
      <c r="M5" s="78" t="str">
        <f>'Expense Claim Form'!K41</f>
        <v/>
      </c>
      <c r="N5" s="78" t="str">
        <f>IFERROR(VLOOKUP('Expense Claim Form'!D41,Validations!B:C,2,0),"")</f>
        <v/>
      </c>
      <c r="O5" s="78">
        <v>1</v>
      </c>
      <c r="P5" s="78">
        <v>1</v>
      </c>
      <c r="Q5" s="78">
        <v>4</v>
      </c>
      <c r="R5" s="78" t="s">
        <v>146</v>
      </c>
      <c r="S5" s="78"/>
      <c r="T5" s="129"/>
      <c r="U5" s="77"/>
      <c r="V5" s="78" t="str">
        <f>'Expense Claim Form'!$E$7</f>
        <v/>
      </c>
      <c r="W5" s="77">
        <v>8000</v>
      </c>
      <c r="X5" s="77">
        <f>'Expense Claim Form'!G$12</f>
        <v>0</v>
      </c>
    </row>
    <row r="6" spans="1:24" ht="14.45">
      <c r="A6" s="77">
        <v>1</v>
      </c>
      <c r="B6" s="78">
        <f>'Expense Claim Form'!$G$12</f>
        <v>0</v>
      </c>
      <c r="C6" s="77"/>
      <c r="D6" s="78" t="str">
        <f>'Expense Claim Form'!$E$7</f>
        <v/>
      </c>
      <c r="E6" s="129" t="s">
        <v>147</v>
      </c>
      <c r="F6" s="78" t="s">
        <v>145</v>
      </c>
      <c r="G6" s="79">
        <f>'Expense Claim Form'!$C42</f>
        <v>0</v>
      </c>
      <c r="H6" s="77"/>
      <c r="I6" s="78" t="s">
        <v>146</v>
      </c>
      <c r="J6" s="77"/>
      <c r="K6" s="78" t="str">
        <f>_xlfn.CONCAT('Expense Claim Form'!E42," ",'Expense Claim Form'!G42," ",'Expense Claim Form'!H42)</f>
        <v xml:space="preserve">  </v>
      </c>
      <c r="L6" s="78">
        <v>0</v>
      </c>
      <c r="M6" s="78" t="str">
        <f>'Expense Claim Form'!K42</f>
        <v/>
      </c>
      <c r="N6" s="78" t="str">
        <f>IFERROR(VLOOKUP('Expense Claim Form'!D42,Validations!B:C,2,0),"")</f>
        <v/>
      </c>
      <c r="O6" s="78">
        <v>1</v>
      </c>
      <c r="P6" s="78">
        <v>1</v>
      </c>
      <c r="Q6" s="78">
        <v>5</v>
      </c>
      <c r="R6" s="78" t="s">
        <v>146</v>
      </c>
      <c r="S6" s="78"/>
      <c r="T6" s="129"/>
      <c r="U6" s="77"/>
      <c r="V6" s="78" t="str">
        <f>'Expense Claim Form'!$E$7</f>
        <v/>
      </c>
      <c r="W6" s="77">
        <v>8000</v>
      </c>
      <c r="X6" s="77">
        <f>'Expense Claim Form'!G$12</f>
        <v>0</v>
      </c>
    </row>
    <row r="7" spans="1:24" ht="14.45">
      <c r="A7" s="77">
        <v>1</v>
      </c>
      <c r="B7" s="78">
        <f>'Expense Claim Form'!$G$12</f>
        <v>0</v>
      </c>
      <c r="C7" s="77"/>
      <c r="D7" s="78" t="str">
        <f>'Expense Claim Form'!$E$7</f>
        <v/>
      </c>
      <c r="E7" s="129" t="s">
        <v>147</v>
      </c>
      <c r="F7" s="78" t="s">
        <v>145</v>
      </c>
      <c r="G7" s="79">
        <f>'Expense Claim Form'!$C43</f>
        <v>0</v>
      </c>
      <c r="H7" s="77"/>
      <c r="I7" s="78" t="s">
        <v>146</v>
      </c>
      <c r="J7" s="77"/>
      <c r="K7" s="78" t="str">
        <f>_xlfn.CONCAT('Expense Claim Form'!E43," ",'Expense Claim Form'!G43," ",'Expense Claim Form'!H43)</f>
        <v xml:space="preserve">  </v>
      </c>
      <c r="L7" s="78">
        <v>0</v>
      </c>
      <c r="M7" s="78" t="str">
        <f>'Expense Claim Form'!K43</f>
        <v/>
      </c>
      <c r="N7" s="78" t="str">
        <f>IFERROR(VLOOKUP('Expense Claim Form'!D43,Validations!B:C,2,0),"")</f>
        <v/>
      </c>
      <c r="O7" s="78">
        <v>1</v>
      </c>
      <c r="P7" s="78">
        <v>1</v>
      </c>
      <c r="Q7" s="78">
        <v>6</v>
      </c>
      <c r="R7" s="78" t="s">
        <v>146</v>
      </c>
      <c r="S7" s="78"/>
      <c r="T7" s="129"/>
      <c r="U7" s="77"/>
      <c r="V7" s="78" t="str">
        <f>'Expense Claim Form'!$E$7</f>
        <v/>
      </c>
      <c r="W7" s="77">
        <v>8000</v>
      </c>
      <c r="X7" s="77">
        <f>'Expense Claim Form'!G$12</f>
        <v>0</v>
      </c>
    </row>
    <row r="8" spans="1:24" ht="14.45">
      <c r="A8" s="77">
        <v>1</v>
      </c>
      <c r="B8" s="78">
        <f>'Expense Claim Form'!$G$12</f>
        <v>0</v>
      </c>
      <c r="C8" s="77"/>
      <c r="D8" s="78" t="str">
        <f>'Expense Claim Form'!$E$7</f>
        <v/>
      </c>
      <c r="E8" s="129" t="s">
        <v>147</v>
      </c>
      <c r="F8" s="78" t="s">
        <v>145</v>
      </c>
      <c r="G8" s="79">
        <f>'Expense Claim Form'!$C44</f>
        <v>0</v>
      </c>
      <c r="H8" s="77"/>
      <c r="I8" s="78" t="s">
        <v>146</v>
      </c>
      <c r="J8" s="77"/>
      <c r="K8" s="78" t="str">
        <f>_xlfn.CONCAT('Expense Claim Form'!E44," ",'Expense Claim Form'!G44," ",'Expense Claim Form'!H44)</f>
        <v xml:space="preserve">  </v>
      </c>
      <c r="L8" s="78">
        <v>0</v>
      </c>
      <c r="M8" s="78" t="str">
        <f>'Expense Claim Form'!K44</f>
        <v/>
      </c>
      <c r="N8" s="78" t="str">
        <f>IFERROR(VLOOKUP('Expense Claim Form'!D44,Validations!B:C,2,0),"")</f>
        <v/>
      </c>
      <c r="O8" s="78">
        <v>1</v>
      </c>
      <c r="P8" s="78">
        <v>1</v>
      </c>
      <c r="Q8" s="78">
        <v>7</v>
      </c>
      <c r="R8" s="78" t="s">
        <v>146</v>
      </c>
      <c r="S8" s="78"/>
      <c r="T8" s="129"/>
      <c r="U8" s="77"/>
      <c r="V8" s="78" t="str">
        <f>'Expense Claim Form'!$E$7</f>
        <v/>
      </c>
      <c r="W8" s="77">
        <v>8000</v>
      </c>
      <c r="X8" s="77">
        <f>'Expense Claim Form'!G$12</f>
        <v>0</v>
      </c>
    </row>
    <row r="9" spans="1:24" ht="14.45">
      <c r="A9" s="77">
        <v>1</v>
      </c>
      <c r="B9" s="78">
        <f>'Expense Claim Form'!$G$12</f>
        <v>0</v>
      </c>
      <c r="C9" s="77"/>
      <c r="D9" s="78" t="str">
        <f>'Expense Claim Form'!$E$7</f>
        <v/>
      </c>
      <c r="E9" s="129" t="s">
        <v>147</v>
      </c>
      <c r="F9" s="78" t="s">
        <v>145</v>
      </c>
      <c r="G9" s="79">
        <f>'Expense Claim Form'!$C45</f>
        <v>0</v>
      </c>
      <c r="H9" s="77"/>
      <c r="I9" s="78" t="s">
        <v>146</v>
      </c>
      <c r="J9" s="77"/>
      <c r="K9" s="78" t="str">
        <f>_xlfn.CONCAT('Expense Claim Form'!E45," ",'Expense Claim Form'!G45," ",'Expense Claim Form'!H45)</f>
        <v xml:space="preserve">  </v>
      </c>
      <c r="L9" s="78">
        <v>0</v>
      </c>
      <c r="M9" s="78" t="str">
        <f>'Expense Claim Form'!K45</f>
        <v/>
      </c>
      <c r="N9" s="78" t="str">
        <f>IFERROR(VLOOKUP('Expense Claim Form'!D45,Validations!B:C,2,0),"")</f>
        <v/>
      </c>
      <c r="O9" s="78">
        <v>1</v>
      </c>
      <c r="P9" s="78">
        <v>1</v>
      </c>
      <c r="Q9" s="78">
        <v>8</v>
      </c>
      <c r="R9" s="78" t="s">
        <v>146</v>
      </c>
      <c r="S9" s="78"/>
      <c r="T9" s="129"/>
      <c r="U9" s="77"/>
      <c r="V9" s="78" t="str">
        <f>'Expense Claim Form'!$E$7</f>
        <v/>
      </c>
      <c r="W9" s="77">
        <v>8000</v>
      </c>
      <c r="X9" s="77">
        <f>'Expense Claim Form'!G$12</f>
        <v>0</v>
      </c>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65ABC004-260D-4DC9-8AFA-9CD4F649B974}">
          <x14:formula1>
            <xm:f>Validations!$I$2:$I$10</xm:f>
          </x14:formula1>
          <xm:sqref>T2:T9</xm:sqref>
        </x14:dataValidation>
        <x14:dataValidation type="list" allowBlank="1" showInputMessage="1" showErrorMessage="1" xr:uid="{17A28F93-AE97-4E1C-BF80-A812E4E6534C}">
          <x14:formula1>
            <xm:f>Validations!$K$2:$K$6</xm:f>
          </x14:formula1>
          <xm:sqref>E2:E9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2E91A-F619-486A-874C-DEBCBD32F047}">
  <dimension ref="A1:X9"/>
  <sheetViews>
    <sheetView workbookViewId="0">
      <selection activeCell="D2" sqref="D2"/>
    </sheetView>
  </sheetViews>
  <sheetFormatPr defaultRowHeight="12.75" customHeight="1"/>
  <cols>
    <col min="7" max="7" width="16.28515625" customWidth="1"/>
    <col min="11" max="11" width="32" customWidth="1"/>
    <col min="12" max="12" width="16.42578125" customWidth="1"/>
    <col min="19" max="19" width="12.28515625" customWidth="1"/>
    <col min="21" max="21" width="16.42578125" customWidth="1"/>
    <col min="22" max="22" width="13.28515625" customWidth="1"/>
    <col min="23" max="24" width="18" customWidth="1"/>
  </cols>
  <sheetData>
    <row r="1" spans="1:24" ht="14.45">
      <c r="A1" s="77" t="s">
        <v>120</v>
      </c>
      <c r="B1" s="77" t="s">
        <v>121</v>
      </c>
      <c r="C1" s="77" t="s">
        <v>122</v>
      </c>
      <c r="D1" s="77" t="s">
        <v>123</v>
      </c>
      <c r="E1" s="77" t="s">
        <v>124</v>
      </c>
      <c r="F1" s="77" t="s">
        <v>125</v>
      </c>
      <c r="G1" t="s">
        <v>126</v>
      </c>
      <c r="H1" s="77" t="s">
        <v>127</v>
      </c>
      <c r="I1" s="77" t="s">
        <v>128</v>
      </c>
      <c r="J1" s="77" t="s">
        <v>129</v>
      </c>
      <c r="K1" s="77" t="s">
        <v>130</v>
      </c>
      <c r="L1" s="77" t="s">
        <v>131</v>
      </c>
      <c r="M1" s="77" t="s">
        <v>132</v>
      </c>
      <c r="N1" s="77" t="s">
        <v>133</v>
      </c>
      <c r="O1" s="77" t="s">
        <v>134</v>
      </c>
      <c r="P1" s="77" t="s">
        <v>135</v>
      </c>
      <c r="Q1" s="77" t="s">
        <v>136</v>
      </c>
      <c r="R1" s="77" t="s">
        <v>137</v>
      </c>
      <c r="S1" s="77" t="s">
        <v>138</v>
      </c>
      <c r="T1" s="77" t="s">
        <v>139</v>
      </c>
      <c r="U1" s="77" t="s">
        <v>140</v>
      </c>
      <c r="V1" s="77" t="s">
        <v>141</v>
      </c>
      <c r="W1" s="77" t="s">
        <v>142</v>
      </c>
      <c r="X1" s="77" t="s">
        <v>143</v>
      </c>
    </row>
    <row r="2" spans="1:24" ht="14.45">
      <c r="A2" s="77">
        <v>1</v>
      </c>
      <c r="B2" s="78">
        <f>'Expense Claim Form'!$G$12</f>
        <v>0</v>
      </c>
      <c r="C2" s="77"/>
      <c r="D2" s="78" t="str">
        <f>'Expense Claim Form'!$E$7</f>
        <v/>
      </c>
      <c r="E2" s="129" t="s">
        <v>148</v>
      </c>
      <c r="F2" s="78" t="s">
        <v>145</v>
      </c>
      <c r="G2" s="79">
        <f>'Expense Claim Form'!$C48</f>
        <v>0</v>
      </c>
      <c r="H2" s="77"/>
      <c r="I2" s="78" t="s">
        <v>146</v>
      </c>
      <c r="J2" s="77"/>
      <c r="K2" s="78" t="str">
        <f>_xlfn.CONCAT('Expense Claim Form'!E48," ",'Expense Claim Form'!G48," ",'Expense Claim Form'!H48)</f>
        <v xml:space="preserve">  </v>
      </c>
      <c r="L2" s="78">
        <v>0</v>
      </c>
      <c r="M2" s="78" t="str">
        <f>'Expense Claim Form'!K48</f>
        <v/>
      </c>
      <c r="N2" s="78" t="str">
        <f>IFERROR(VLOOKUP('Expense Claim Form'!D48,Validations!E:F,2,0),"")</f>
        <v/>
      </c>
      <c r="O2" s="78">
        <v>1</v>
      </c>
      <c r="P2" s="78">
        <v>1</v>
      </c>
      <c r="Q2" s="78">
        <v>1</v>
      </c>
      <c r="R2" s="78" t="s">
        <v>146</v>
      </c>
      <c r="S2" s="78"/>
      <c r="T2" s="129"/>
      <c r="U2" s="77"/>
      <c r="V2" s="78" t="str">
        <f>'Expense Claim Form'!$E$7</f>
        <v/>
      </c>
      <c r="W2" s="77">
        <v>8000</v>
      </c>
      <c r="X2" s="77">
        <f>'Expense Claim Form'!G$12</f>
        <v>0</v>
      </c>
    </row>
    <row r="3" spans="1:24" ht="14.45">
      <c r="A3" s="77">
        <v>1</v>
      </c>
      <c r="B3" s="78">
        <f>'Expense Claim Form'!$G$12</f>
        <v>0</v>
      </c>
      <c r="C3" s="77"/>
      <c r="D3" s="78" t="str">
        <f>'Expense Claim Form'!$E$7</f>
        <v/>
      </c>
      <c r="E3" s="129" t="s">
        <v>148</v>
      </c>
      <c r="F3" s="78" t="s">
        <v>145</v>
      </c>
      <c r="G3" s="79">
        <f>'Expense Claim Form'!$C49</f>
        <v>0</v>
      </c>
      <c r="H3" s="77"/>
      <c r="I3" s="78" t="s">
        <v>146</v>
      </c>
      <c r="J3" s="77"/>
      <c r="K3" s="78" t="str">
        <f>_xlfn.CONCAT('Expense Claim Form'!E49," ",'Expense Claim Form'!G49," ",'Expense Claim Form'!H49)</f>
        <v xml:space="preserve">  </v>
      </c>
      <c r="L3" s="78">
        <v>0</v>
      </c>
      <c r="M3" s="78" t="str">
        <f>'Expense Claim Form'!K49</f>
        <v/>
      </c>
      <c r="N3" s="78" t="str">
        <f>IFERROR(VLOOKUP('Expense Claim Form'!D49,Validations!E:F,2,0),"")</f>
        <v/>
      </c>
      <c r="O3" s="78">
        <v>1</v>
      </c>
      <c r="P3" s="78">
        <v>1</v>
      </c>
      <c r="Q3" s="78">
        <v>2</v>
      </c>
      <c r="R3" s="78" t="s">
        <v>146</v>
      </c>
      <c r="S3" s="78"/>
      <c r="T3" s="129"/>
      <c r="U3" s="77"/>
      <c r="V3" s="78" t="str">
        <f>'Expense Claim Form'!$E$7</f>
        <v/>
      </c>
      <c r="W3" s="77">
        <v>8000</v>
      </c>
      <c r="X3" s="77">
        <f>'Expense Claim Form'!G$12</f>
        <v>0</v>
      </c>
    </row>
    <row r="4" spans="1:24" ht="14.45">
      <c r="A4" s="77">
        <v>1</v>
      </c>
      <c r="B4" s="78">
        <f>'Expense Claim Form'!$G$12</f>
        <v>0</v>
      </c>
      <c r="C4" s="77"/>
      <c r="D4" s="78" t="str">
        <f>'Expense Claim Form'!$E$7</f>
        <v/>
      </c>
      <c r="E4" s="129" t="s">
        <v>148</v>
      </c>
      <c r="F4" s="78" t="s">
        <v>145</v>
      </c>
      <c r="G4" s="79">
        <f>'Expense Claim Form'!$C50</f>
        <v>0</v>
      </c>
      <c r="H4" s="77"/>
      <c r="I4" s="78" t="s">
        <v>146</v>
      </c>
      <c r="J4" s="77"/>
      <c r="K4" s="78" t="str">
        <f>_xlfn.CONCAT('Expense Claim Form'!E50," ",'Expense Claim Form'!G50," ",'Expense Claim Form'!H50)</f>
        <v xml:space="preserve">  </v>
      </c>
      <c r="L4" s="78">
        <v>0</v>
      </c>
      <c r="M4" s="78" t="str">
        <f>'Expense Claim Form'!K50</f>
        <v/>
      </c>
      <c r="N4" s="78" t="str">
        <f>IFERROR(VLOOKUP('Expense Claim Form'!D50,Validations!E:F,2,0),"")</f>
        <v/>
      </c>
      <c r="O4" s="78">
        <v>1</v>
      </c>
      <c r="P4" s="78">
        <v>1</v>
      </c>
      <c r="Q4" s="78">
        <v>3</v>
      </c>
      <c r="R4" s="78" t="s">
        <v>146</v>
      </c>
      <c r="S4" s="78"/>
      <c r="T4" s="129"/>
      <c r="U4" s="77"/>
      <c r="V4" s="78" t="str">
        <f>'Expense Claim Form'!$E$7</f>
        <v/>
      </c>
      <c r="W4" s="77">
        <v>8000</v>
      </c>
      <c r="X4" s="77">
        <f>'Expense Claim Form'!G$12</f>
        <v>0</v>
      </c>
    </row>
    <row r="5" spans="1:24" ht="14.45">
      <c r="A5" s="77">
        <v>1</v>
      </c>
      <c r="B5" s="78">
        <f>'Expense Claim Form'!$G$12</f>
        <v>0</v>
      </c>
      <c r="C5" s="77"/>
      <c r="D5" s="78" t="str">
        <f>'Expense Claim Form'!$E$7</f>
        <v/>
      </c>
      <c r="E5" s="129" t="s">
        <v>148</v>
      </c>
      <c r="F5" s="78" t="s">
        <v>145</v>
      </c>
      <c r="G5" s="79">
        <f>'Expense Claim Form'!$C51</f>
        <v>0</v>
      </c>
      <c r="H5" s="77"/>
      <c r="I5" s="78" t="s">
        <v>146</v>
      </c>
      <c r="J5" s="77"/>
      <c r="K5" s="78" t="str">
        <f>_xlfn.CONCAT('Expense Claim Form'!E51," ",'Expense Claim Form'!G51," ",'Expense Claim Form'!H51)</f>
        <v xml:space="preserve">  </v>
      </c>
      <c r="L5" s="78">
        <v>0</v>
      </c>
      <c r="M5" s="78" t="str">
        <f>'Expense Claim Form'!K51</f>
        <v/>
      </c>
      <c r="N5" s="78" t="str">
        <f>IFERROR(VLOOKUP('Expense Claim Form'!D51,Validations!E:F,2,0),"")</f>
        <v/>
      </c>
      <c r="O5" s="78">
        <v>1</v>
      </c>
      <c r="P5" s="78">
        <v>1</v>
      </c>
      <c r="Q5" s="78">
        <v>4</v>
      </c>
      <c r="R5" s="78" t="s">
        <v>146</v>
      </c>
      <c r="S5" s="78"/>
      <c r="T5" s="129"/>
      <c r="U5" s="77"/>
      <c r="V5" s="78" t="str">
        <f>'Expense Claim Form'!$E$7</f>
        <v/>
      </c>
      <c r="W5" s="77">
        <v>8000</v>
      </c>
      <c r="X5" s="77">
        <f>'Expense Claim Form'!G$12</f>
        <v>0</v>
      </c>
    </row>
    <row r="6" spans="1:24" ht="14.45">
      <c r="A6" s="77">
        <v>1</v>
      </c>
      <c r="B6" s="78">
        <f>'Expense Claim Form'!$G$12</f>
        <v>0</v>
      </c>
      <c r="C6" s="77"/>
      <c r="D6" s="78" t="str">
        <f>'Expense Claim Form'!$E$7</f>
        <v/>
      </c>
      <c r="E6" s="129" t="s">
        <v>148</v>
      </c>
      <c r="F6" s="78" t="s">
        <v>145</v>
      </c>
      <c r="G6" s="79">
        <f>'Expense Claim Form'!$C52</f>
        <v>0</v>
      </c>
      <c r="H6" s="77"/>
      <c r="I6" s="78" t="s">
        <v>146</v>
      </c>
      <c r="J6" s="77"/>
      <c r="K6" s="78" t="str">
        <f>_xlfn.CONCAT('Expense Claim Form'!E52," ",'Expense Claim Form'!G52," ",'Expense Claim Form'!H52)</f>
        <v xml:space="preserve">  </v>
      </c>
      <c r="L6" s="78">
        <v>0</v>
      </c>
      <c r="M6" s="78" t="str">
        <f>'Expense Claim Form'!K52</f>
        <v/>
      </c>
      <c r="N6" s="78" t="str">
        <f>IFERROR(VLOOKUP('Expense Claim Form'!D52,Validations!E:F,2,0),"")</f>
        <v/>
      </c>
      <c r="O6" s="78">
        <v>1</v>
      </c>
      <c r="P6" s="78">
        <v>1</v>
      </c>
      <c r="Q6" s="78">
        <v>5</v>
      </c>
      <c r="R6" s="78" t="s">
        <v>146</v>
      </c>
      <c r="S6" s="78"/>
      <c r="T6" s="129"/>
      <c r="U6" s="77"/>
      <c r="V6" s="78" t="str">
        <f>'Expense Claim Form'!$E$7</f>
        <v/>
      </c>
      <c r="W6" s="77">
        <v>8000</v>
      </c>
      <c r="X6" s="77">
        <f>'Expense Claim Form'!G$12</f>
        <v>0</v>
      </c>
    </row>
    <row r="7" spans="1:24" ht="14.45">
      <c r="A7" s="77">
        <v>1</v>
      </c>
      <c r="B7" s="78">
        <f>'Expense Claim Form'!$G$12</f>
        <v>0</v>
      </c>
      <c r="C7" s="77"/>
      <c r="D7" s="78" t="str">
        <f>'Expense Claim Form'!$E$7</f>
        <v/>
      </c>
      <c r="E7" s="129" t="s">
        <v>148</v>
      </c>
      <c r="F7" s="78" t="s">
        <v>145</v>
      </c>
      <c r="G7" s="79">
        <f>'Expense Claim Form'!$C53</f>
        <v>0</v>
      </c>
      <c r="H7" s="77"/>
      <c r="I7" s="78" t="s">
        <v>146</v>
      </c>
      <c r="J7" s="77"/>
      <c r="K7" s="78" t="str">
        <f>_xlfn.CONCAT('Expense Claim Form'!E53," ",'Expense Claim Form'!G53," ",'Expense Claim Form'!H53)</f>
        <v xml:space="preserve">  </v>
      </c>
      <c r="L7" s="78">
        <v>0</v>
      </c>
      <c r="M7" s="78" t="str">
        <f>'Expense Claim Form'!K53</f>
        <v/>
      </c>
      <c r="N7" s="78" t="str">
        <f>IFERROR(VLOOKUP('Expense Claim Form'!D53,Validations!E:F,2,0),"")</f>
        <v/>
      </c>
      <c r="O7" s="78">
        <v>1</v>
      </c>
      <c r="P7" s="78">
        <v>1</v>
      </c>
      <c r="Q7" s="78">
        <v>6</v>
      </c>
      <c r="R7" s="78" t="s">
        <v>146</v>
      </c>
      <c r="S7" s="78"/>
      <c r="T7" s="129"/>
      <c r="U7" s="77"/>
      <c r="V7" s="78" t="str">
        <f>'Expense Claim Form'!$E$7</f>
        <v/>
      </c>
      <c r="W7" s="77">
        <v>8000</v>
      </c>
      <c r="X7" s="77">
        <f>'Expense Claim Form'!G$12</f>
        <v>0</v>
      </c>
    </row>
    <row r="8" spans="1:24" ht="14.45">
      <c r="A8" s="77">
        <v>1</v>
      </c>
      <c r="B8" s="78">
        <f>'Expense Claim Form'!$G$12</f>
        <v>0</v>
      </c>
      <c r="C8" s="77"/>
      <c r="D8" s="78" t="str">
        <f>'Expense Claim Form'!$E$7</f>
        <v/>
      </c>
      <c r="E8" s="129" t="s">
        <v>148</v>
      </c>
      <c r="F8" s="78" t="s">
        <v>145</v>
      </c>
      <c r="G8" s="79">
        <f>'Expense Claim Form'!$C54</f>
        <v>0</v>
      </c>
      <c r="H8" s="77"/>
      <c r="I8" s="78" t="s">
        <v>146</v>
      </c>
      <c r="J8" s="77"/>
      <c r="K8" s="78" t="str">
        <f>_xlfn.CONCAT('Expense Claim Form'!E54," ",'Expense Claim Form'!G54," ",'Expense Claim Form'!H54)</f>
        <v xml:space="preserve">  </v>
      </c>
      <c r="L8" s="78">
        <v>0</v>
      </c>
      <c r="M8" s="78" t="str">
        <f>'Expense Claim Form'!K54</f>
        <v/>
      </c>
      <c r="N8" s="78" t="str">
        <f>IFERROR(VLOOKUP('Expense Claim Form'!D54,Validations!E:F,2,0),"")</f>
        <v/>
      </c>
      <c r="O8" s="78">
        <v>1</v>
      </c>
      <c r="P8" s="78">
        <v>1</v>
      </c>
      <c r="Q8" s="78">
        <v>7</v>
      </c>
      <c r="R8" s="78" t="s">
        <v>146</v>
      </c>
      <c r="S8" s="78"/>
      <c r="T8" s="129"/>
      <c r="U8" s="77"/>
      <c r="V8" s="78" t="str">
        <f>'Expense Claim Form'!$E$7</f>
        <v/>
      </c>
      <c r="W8" s="77">
        <v>8000</v>
      </c>
      <c r="X8" s="77">
        <f>'Expense Claim Form'!G$12</f>
        <v>0</v>
      </c>
    </row>
    <row r="9" spans="1:24" ht="14.45">
      <c r="A9" s="77">
        <v>1</v>
      </c>
      <c r="B9" s="78">
        <f>'Expense Claim Form'!$G$12</f>
        <v>0</v>
      </c>
      <c r="C9" s="77"/>
      <c r="D9" s="78" t="str">
        <f>'Expense Claim Form'!$E$7</f>
        <v/>
      </c>
      <c r="E9" s="129" t="s">
        <v>148</v>
      </c>
      <c r="F9" s="78" t="s">
        <v>145</v>
      </c>
      <c r="G9" s="79">
        <f>'Expense Claim Form'!$C55</f>
        <v>0</v>
      </c>
      <c r="H9" s="77"/>
      <c r="I9" s="78" t="s">
        <v>146</v>
      </c>
      <c r="J9" s="77"/>
      <c r="K9" s="78" t="str">
        <f>_xlfn.CONCAT('Expense Claim Form'!E55," ",'Expense Claim Form'!G55," ",'Expense Claim Form'!H55)</f>
        <v xml:space="preserve">  </v>
      </c>
      <c r="L9" s="78">
        <v>0</v>
      </c>
      <c r="M9" s="78" t="str">
        <f>'Expense Claim Form'!K55</f>
        <v/>
      </c>
      <c r="N9" s="78" t="str">
        <f>IFERROR(VLOOKUP('Expense Claim Form'!D55,Validations!E:F,2,0),"")</f>
        <v/>
      </c>
      <c r="O9" s="78">
        <v>1</v>
      </c>
      <c r="P9" s="78">
        <v>1</v>
      </c>
      <c r="Q9" s="78">
        <v>8</v>
      </c>
      <c r="R9" s="78" t="s">
        <v>146</v>
      </c>
      <c r="S9" s="78"/>
      <c r="T9" s="129"/>
      <c r="U9" s="77"/>
      <c r="V9" s="78" t="str">
        <f>'Expense Claim Form'!$E$7</f>
        <v/>
      </c>
      <c r="W9" s="77">
        <v>8000</v>
      </c>
      <c r="X9" s="77">
        <f>'Expense Claim Form'!G$12</f>
        <v>0</v>
      </c>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F38D0ACD-4D2C-49E5-9F65-22A90B56404C}">
          <x14:formula1>
            <xm:f>Validations!$I$2:$I$10</xm:f>
          </x14:formula1>
          <xm:sqref>T2:T9</xm:sqref>
        </x14:dataValidation>
        <x14:dataValidation type="list" allowBlank="1" showInputMessage="1" showErrorMessage="1" xr:uid="{FBED0823-D4AC-4C36-9C3C-F476FCF860C7}">
          <x14:formula1>
            <xm:f>Validations!$K$2:$K$6</xm:f>
          </x14:formula1>
          <xm:sqref>E2:E9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3F7F9-AEF6-4B49-ADA2-16CB538308F9}">
  <dimension ref="A1:X8"/>
  <sheetViews>
    <sheetView workbookViewId="0">
      <selection activeCell="T2" sqref="T2:T4"/>
    </sheetView>
  </sheetViews>
  <sheetFormatPr defaultRowHeight="12.75" customHeight="1"/>
  <cols>
    <col min="7" max="7" width="16.28515625" customWidth="1"/>
    <col min="11" max="11" width="32" customWidth="1"/>
    <col min="12" max="12" width="16.42578125" customWidth="1"/>
    <col min="19" max="19" width="12.28515625" customWidth="1"/>
    <col min="21" max="21" width="16.42578125" customWidth="1"/>
    <col min="22" max="22" width="13.28515625" customWidth="1"/>
    <col min="23" max="24" width="18" customWidth="1"/>
  </cols>
  <sheetData>
    <row r="1" spans="1:24" ht="14.45">
      <c r="A1" s="77" t="s">
        <v>120</v>
      </c>
      <c r="B1" s="77" t="s">
        <v>121</v>
      </c>
      <c r="C1" s="77" t="s">
        <v>122</v>
      </c>
      <c r="D1" s="77" t="s">
        <v>123</v>
      </c>
      <c r="E1" s="77" t="s">
        <v>124</v>
      </c>
      <c r="F1" s="77" t="s">
        <v>125</v>
      </c>
      <c r="G1" t="s">
        <v>126</v>
      </c>
      <c r="H1" s="77" t="s">
        <v>127</v>
      </c>
      <c r="I1" s="77" t="s">
        <v>128</v>
      </c>
      <c r="J1" s="77" t="s">
        <v>129</v>
      </c>
      <c r="K1" s="77" t="s">
        <v>130</v>
      </c>
      <c r="L1" s="77" t="s">
        <v>131</v>
      </c>
      <c r="M1" s="77" t="s">
        <v>132</v>
      </c>
      <c r="N1" s="77" t="s">
        <v>133</v>
      </c>
      <c r="O1" s="77" t="s">
        <v>134</v>
      </c>
      <c r="P1" s="77" t="s">
        <v>135</v>
      </c>
      <c r="Q1" s="77" t="s">
        <v>136</v>
      </c>
      <c r="R1" s="77" t="s">
        <v>137</v>
      </c>
      <c r="S1" s="77" t="s">
        <v>138</v>
      </c>
      <c r="T1" s="77" t="s">
        <v>139</v>
      </c>
      <c r="U1" s="77" t="s">
        <v>140</v>
      </c>
      <c r="V1" s="77" t="s">
        <v>141</v>
      </c>
      <c r="W1" s="77" t="s">
        <v>142</v>
      </c>
      <c r="X1" s="77" t="s">
        <v>143</v>
      </c>
    </row>
    <row r="2" spans="1:24" ht="14.45">
      <c r="A2" s="77">
        <v>1</v>
      </c>
      <c r="B2" s="78">
        <f>'Expense Claim Form'!$G$12</f>
        <v>0</v>
      </c>
      <c r="C2" s="77"/>
      <c r="D2" s="78" t="str">
        <f>'Expense Claim Form'!$E$7</f>
        <v/>
      </c>
      <c r="E2" s="129" t="s">
        <v>149</v>
      </c>
      <c r="F2" s="78" t="s">
        <v>145</v>
      </c>
      <c r="G2" s="79">
        <f>'Expense Claim Form'!$C58</f>
        <v>0</v>
      </c>
      <c r="H2" s="77"/>
      <c r="I2" s="78" t="s">
        <v>146</v>
      </c>
      <c r="J2" s="77"/>
      <c r="K2" s="78" t="str">
        <f>_xlfn.CONCAT('Expense Claim Form'!E58," ",'Expense Claim Form'!G58," ",'Expense Claim Form'!H58)</f>
        <v xml:space="preserve">  </v>
      </c>
      <c r="L2" s="78">
        <v>0</v>
      </c>
      <c r="M2" s="78" t="str">
        <f>'Expense Claim Form'!K58</f>
        <v/>
      </c>
      <c r="N2" s="78" t="str">
        <f>IFERROR(VLOOKUP('Expense Claim Form'!D58,Validations!B:C,2,0),"")</f>
        <v/>
      </c>
      <c r="O2" s="78">
        <v>1</v>
      </c>
      <c r="P2" s="78">
        <v>1</v>
      </c>
      <c r="Q2" s="78">
        <v>1</v>
      </c>
      <c r="R2" s="78" t="s">
        <v>146</v>
      </c>
      <c r="S2" s="78"/>
      <c r="T2" s="129"/>
      <c r="U2" s="77"/>
      <c r="V2" s="78" t="str">
        <f>'Expense Claim Form'!$E$7</f>
        <v/>
      </c>
      <c r="W2" s="77">
        <v>8000</v>
      </c>
      <c r="X2" s="77">
        <f>'Expense Claim Form'!G$12</f>
        <v>0</v>
      </c>
    </row>
    <row r="3" spans="1:24" ht="14.45">
      <c r="A3" s="77">
        <v>1</v>
      </c>
      <c r="B3" s="78">
        <f>'Expense Claim Form'!$G$12</f>
        <v>0</v>
      </c>
      <c r="C3" s="77"/>
      <c r="D3" s="78" t="str">
        <f>'Expense Claim Form'!$E$7</f>
        <v/>
      </c>
      <c r="E3" s="129" t="s">
        <v>149</v>
      </c>
      <c r="F3" s="78" t="s">
        <v>145</v>
      </c>
      <c r="G3" s="79">
        <f>'Expense Claim Form'!$C59</f>
        <v>0</v>
      </c>
      <c r="H3" s="77"/>
      <c r="I3" s="78" t="s">
        <v>146</v>
      </c>
      <c r="J3" s="77"/>
      <c r="K3" s="78" t="str">
        <f>_xlfn.CONCAT('Expense Claim Form'!E59," ",'Expense Claim Form'!G59," ",'Expense Claim Form'!H59)</f>
        <v xml:space="preserve">  </v>
      </c>
      <c r="L3" s="78">
        <v>0</v>
      </c>
      <c r="M3" s="78" t="str">
        <f>'Expense Claim Form'!K59</f>
        <v/>
      </c>
      <c r="N3" s="78" t="str">
        <f>IFERROR(VLOOKUP('Expense Claim Form'!D59,Validations!B:C,2,0),"")</f>
        <v/>
      </c>
      <c r="O3" s="78">
        <v>1</v>
      </c>
      <c r="P3" s="78">
        <v>1</v>
      </c>
      <c r="Q3" s="78">
        <v>2</v>
      </c>
      <c r="R3" s="78" t="s">
        <v>146</v>
      </c>
      <c r="S3" s="78"/>
      <c r="T3" s="129"/>
      <c r="U3" s="77"/>
      <c r="V3" s="78" t="str">
        <f>'Expense Claim Form'!$E$7</f>
        <v/>
      </c>
      <c r="W3" s="77">
        <v>8000</v>
      </c>
      <c r="X3" s="77">
        <f>'Expense Claim Form'!G$12</f>
        <v>0</v>
      </c>
    </row>
    <row r="4" spans="1:24" ht="14.45">
      <c r="A4" s="77">
        <v>1</v>
      </c>
      <c r="B4" s="78">
        <f>'Expense Claim Form'!$G$12</f>
        <v>0</v>
      </c>
      <c r="C4" s="77"/>
      <c r="D4" s="78" t="str">
        <f>'Expense Claim Form'!$E$7</f>
        <v/>
      </c>
      <c r="E4" s="129" t="s">
        <v>149</v>
      </c>
      <c r="F4" s="78" t="s">
        <v>145</v>
      </c>
      <c r="G4" s="79">
        <f>'Expense Claim Form'!$C60</f>
        <v>0</v>
      </c>
      <c r="H4" s="77"/>
      <c r="I4" s="78" t="s">
        <v>146</v>
      </c>
      <c r="J4" s="77"/>
      <c r="K4" s="78" t="str">
        <f>_xlfn.CONCAT('Expense Claim Form'!E60," ",'Expense Claim Form'!G60," ",'Expense Claim Form'!H60)</f>
        <v xml:space="preserve">  </v>
      </c>
      <c r="L4" s="78">
        <v>0</v>
      </c>
      <c r="M4" s="78" t="str">
        <f>'Expense Claim Form'!K60</f>
        <v/>
      </c>
      <c r="N4" s="78" t="str">
        <f>IFERROR(VLOOKUP('Expense Claim Form'!D60,Validations!B:C,2,0),"")</f>
        <v/>
      </c>
      <c r="O4" s="78">
        <v>1</v>
      </c>
      <c r="P4" s="78">
        <v>1</v>
      </c>
      <c r="Q4" s="78">
        <v>3</v>
      </c>
      <c r="R4" s="78" t="s">
        <v>146</v>
      </c>
      <c r="S4" s="78"/>
      <c r="T4" s="129"/>
      <c r="U4" s="77"/>
      <c r="V4" s="78" t="str">
        <f>'Expense Claim Form'!$E$7</f>
        <v/>
      </c>
      <c r="W4" s="77">
        <v>8000</v>
      </c>
      <c r="X4" s="77">
        <f>'Expense Claim Form'!G$12</f>
        <v>0</v>
      </c>
    </row>
    <row r="5" spans="1:24" ht="14.45">
      <c r="A5" s="77">
        <v>1</v>
      </c>
      <c r="B5" s="78">
        <f>'Expense Claim Form'!$G$12</f>
        <v>0</v>
      </c>
      <c r="C5" s="77"/>
      <c r="D5" s="78" t="str">
        <f>'Expense Claim Form'!$E$7</f>
        <v/>
      </c>
      <c r="E5" s="129" t="s">
        <v>149</v>
      </c>
      <c r="F5" s="78" t="s">
        <v>145</v>
      </c>
      <c r="G5" s="79">
        <f>'Expense Claim Form'!$C61</f>
        <v>0</v>
      </c>
      <c r="H5" s="77"/>
      <c r="I5" s="78" t="s">
        <v>146</v>
      </c>
      <c r="J5" s="77"/>
      <c r="K5" s="78" t="str">
        <f>_xlfn.CONCAT('Expense Claim Form'!E61," ",'Expense Claim Form'!G61," ",'Expense Claim Form'!H61)</f>
        <v xml:space="preserve">  </v>
      </c>
      <c r="L5" s="78">
        <v>0</v>
      </c>
      <c r="M5" s="78" t="str">
        <f>'Expense Claim Form'!K61</f>
        <v/>
      </c>
      <c r="N5" s="78" t="str">
        <f>IFERROR(VLOOKUP('Expense Claim Form'!D61,Validations!B:C,2,0),"")</f>
        <v/>
      </c>
      <c r="O5" s="78">
        <v>1</v>
      </c>
      <c r="P5" s="78">
        <v>1</v>
      </c>
      <c r="Q5" s="78">
        <v>4</v>
      </c>
      <c r="R5" s="78" t="s">
        <v>146</v>
      </c>
      <c r="S5" s="78"/>
      <c r="T5" s="129"/>
      <c r="U5" s="77"/>
      <c r="V5" s="78" t="str">
        <f>'Expense Claim Form'!$E$7</f>
        <v/>
      </c>
      <c r="W5" s="77">
        <v>8000</v>
      </c>
      <c r="X5" s="77">
        <f>'Expense Claim Form'!G$12</f>
        <v>0</v>
      </c>
    </row>
    <row r="6" spans="1:24" ht="14.45">
      <c r="A6" s="77">
        <v>1</v>
      </c>
      <c r="B6" s="78">
        <f>'Expense Claim Form'!$G$12</f>
        <v>0</v>
      </c>
      <c r="C6" s="77"/>
      <c r="D6" s="78" t="str">
        <f>'Expense Claim Form'!$E$7</f>
        <v/>
      </c>
      <c r="E6" s="129" t="s">
        <v>149</v>
      </c>
      <c r="F6" s="78" t="s">
        <v>145</v>
      </c>
      <c r="G6" s="79">
        <f>'Expense Claim Form'!$C62</f>
        <v>0</v>
      </c>
      <c r="H6" s="77"/>
      <c r="I6" s="78" t="s">
        <v>146</v>
      </c>
      <c r="J6" s="77"/>
      <c r="K6" s="78" t="str">
        <f>_xlfn.CONCAT('Expense Claim Form'!E62," ",'Expense Claim Form'!G62," ",'Expense Claim Form'!H62)</f>
        <v xml:space="preserve">  </v>
      </c>
      <c r="L6" s="78">
        <v>0</v>
      </c>
      <c r="M6" s="78" t="str">
        <f>'Expense Claim Form'!K62</f>
        <v/>
      </c>
      <c r="N6" s="78" t="str">
        <f>IFERROR(VLOOKUP('Expense Claim Form'!D62,Validations!B:C,2,0),"")</f>
        <v/>
      </c>
      <c r="O6" s="78">
        <v>1</v>
      </c>
      <c r="P6" s="78">
        <v>1</v>
      </c>
      <c r="Q6" s="78">
        <v>5</v>
      </c>
      <c r="R6" s="78" t="s">
        <v>146</v>
      </c>
      <c r="S6" s="78"/>
      <c r="T6" s="129"/>
      <c r="U6" s="77"/>
      <c r="V6" s="78" t="str">
        <f>'Expense Claim Form'!$E$7</f>
        <v/>
      </c>
      <c r="W6" s="77">
        <v>8000</v>
      </c>
      <c r="X6" s="77">
        <f>'Expense Claim Form'!G$12</f>
        <v>0</v>
      </c>
    </row>
    <row r="7" spans="1:24" ht="14.45">
      <c r="A7" s="77">
        <v>1</v>
      </c>
      <c r="B7" s="78">
        <f>'Expense Claim Form'!$G$12</f>
        <v>0</v>
      </c>
      <c r="C7" s="77"/>
      <c r="D7" s="78" t="str">
        <f>'Expense Claim Form'!$E$7</f>
        <v/>
      </c>
      <c r="E7" s="129" t="s">
        <v>149</v>
      </c>
      <c r="F7" s="78" t="s">
        <v>145</v>
      </c>
      <c r="G7" s="79">
        <f>'Expense Claim Form'!$C63</f>
        <v>0</v>
      </c>
      <c r="H7" s="77"/>
      <c r="I7" s="78" t="s">
        <v>146</v>
      </c>
      <c r="J7" s="77"/>
      <c r="K7" s="78" t="str">
        <f>_xlfn.CONCAT('Expense Claim Form'!E63," ",'Expense Claim Form'!G63," ",'Expense Claim Form'!H63)</f>
        <v xml:space="preserve">  </v>
      </c>
      <c r="L7" s="78">
        <v>0</v>
      </c>
      <c r="M7" s="78" t="str">
        <f>'Expense Claim Form'!K63</f>
        <v/>
      </c>
      <c r="N7" s="78" t="str">
        <f>IFERROR(VLOOKUP('Expense Claim Form'!D63,Validations!B:C,2,0),"")</f>
        <v/>
      </c>
      <c r="O7" s="78">
        <v>1</v>
      </c>
      <c r="P7" s="78">
        <v>1</v>
      </c>
      <c r="Q7" s="78">
        <v>6</v>
      </c>
      <c r="R7" s="78" t="s">
        <v>146</v>
      </c>
      <c r="S7" s="78"/>
      <c r="T7" s="129"/>
      <c r="U7" s="77"/>
      <c r="V7" s="78" t="str">
        <f>'Expense Claim Form'!$E$7</f>
        <v/>
      </c>
      <c r="W7" s="77">
        <v>8000</v>
      </c>
      <c r="X7" s="77">
        <f>'Expense Claim Form'!G$12</f>
        <v>0</v>
      </c>
    </row>
    <row r="8" spans="1:24" ht="14.45">
      <c r="A8" s="77">
        <v>1</v>
      </c>
      <c r="B8" s="78">
        <f>'Expense Claim Form'!$G$12</f>
        <v>0</v>
      </c>
      <c r="C8" s="77"/>
      <c r="D8" s="78" t="str">
        <f>'Expense Claim Form'!$E$7</f>
        <v/>
      </c>
      <c r="E8" s="129" t="s">
        <v>149</v>
      </c>
      <c r="F8" s="78" t="s">
        <v>145</v>
      </c>
      <c r="G8" s="79">
        <f>'Expense Claim Form'!$C64</f>
        <v>0</v>
      </c>
      <c r="H8" s="77"/>
      <c r="I8" s="78" t="s">
        <v>146</v>
      </c>
      <c r="J8" s="77"/>
      <c r="K8" s="78" t="str">
        <f>_xlfn.CONCAT('Expense Claim Form'!E64," ",'Expense Claim Form'!G64," ",'Expense Claim Form'!H64)</f>
        <v xml:space="preserve">  </v>
      </c>
      <c r="L8" s="78">
        <v>0</v>
      </c>
      <c r="M8" s="78" t="str">
        <f>'Expense Claim Form'!K64</f>
        <v/>
      </c>
      <c r="N8" s="78" t="str">
        <f>IFERROR(VLOOKUP('Expense Claim Form'!D64,Validations!B:C,2,0),"")</f>
        <v/>
      </c>
      <c r="O8" s="78">
        <v>1</v>
      </c>
      <c r="P8" s="78">
        <v>1</v>
      </c>
      <c r="Q8" s="78">
        <v>7</v>
      </c>
      <c r="R8" s="78" t="s">
        <v>146</v>
      </c>
      <c r="S8" s="78"/>
      <c r="T8" s="129"/>
      <c r="U8" s="77"/>
      <c r="V8" s="78" t="str">
        <f>'Expense Claim Form'!$E$7</f>
        <v/>
      </c>
      <c r="W8" s="77">
        <v>8000</v>
      </c>
      <c r="X8" s="77">
        <f>'Expense Claim Form'!G$12</f>
        <v>0</v>
      </c>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AADE8EBC-05A5-4D15-A3FC-0AF1F66F5C55}">
          <x14:formula1>
            <xm:f>Validations!$I$2:$I$10</xm:f>
          </x14:formula1>
          <xm:sqref>T2:T8</xm:sqref>
        </x14:dataValidation>
        <x14:dataValidation type="list" allowBlank="1" showInputMessage="1" showErrorMessage="1" xr:uid="{9E8105C1-9C47-4938-A36F-4FCE0DB8CAC5}">
          <x14:formula1>
            <xm:f>Validations!$K$2:$K$6</xm:f>
          </x14:formula1>
          <xm:sqref>E2:E8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DD09A-2A34-4920-A286-E429A1FF8F0C}">
  <dimension ref="A1:X8"/>
  <sheetViews>
    <sheetView workbookViewId="0">
      <selection activeCell="T2" sqref="T2:T4"/>
    </sheetView>
  </sheetViews>
  <sheetFormatPr defaultRowHeight="12.75" customHeight="1"/>
  <cols>
    <col min="7" max="7" width="16.28515625" customWidth="1"/>
    <col min="11" max="11" width="32" customWidth="1"/>
    <col min="12" max="12" width="16.42578125" customWidth="1"/>
    <col min="13" max="13" width="13.42578125" customWidth="1"/>
    <col min="19" max="19" width="12.28515625" customWidth="1"/>
    <col min="21" max="21" width="16.42578125" customWidth="1"/>
    <col min="22" max="22" width="13.28515625" customWidth="1"/>
    <col min="23" max="24" width="18" customWidth="1"/>
  </cols>
  <sheetData>
    <row r="1" spans="1:24" ht="14.45">
      <c r="A1" s="77" t="s">
        <v>120</v>
      </c>
      <c r="B1" s="77" t="s">
        <v>121</v>
      </c>
      <c r="C1" s="77" t="s">
        <v>122</v>
      </c>
      <c r="D1" s="77" t="s">
        <v>123</v>
      </c>
      <c r="E1" s="77" t="s">
        <v>124</v>
      </c>
      <c r="F1" s="77" t="s">
        <v>125</v>
      </c>
      <c r="G1" t="s">
        <v>126</v>
      </c>
      <c r="H1" s="77" t="s">
        <v>127</v>
      </c>
      <c r="I1" s="77" t="s">
        <v>128</v>
      </c>
      <c r="J1" s="77" t="s">
        <v>129</v>
      </c>
      <c r="K1" s="77" t="s">
        <v>130</v>
      </c>
      <c r="L1" s="77" t="s">
        <v>131</v>
      </c>
      <c r="M1" s="77" t="s">
        <v>132</v>
      </c>
      <c r="N1" s="77" t="s">
        <v>133</v>
      </c>
      <c r="O1" s="77" t="s">
        <v>134</v>
      </c>
      <c r="P1" s="77" t="s">
        <v>135</v>
      </c>
      <c r="Q1" s="77" t="s">
        <v>136</v>
      </c>
      <c r="R1" s="77" t="s">
        <v>137</v>
      </c>
      <c r="S1" s="77" t="s">
        <v>138</v>
      </c>
      <c r="T1" s="77" t="s">
        <v>139</v>
      </c>
      <c r="U1" s="77" t="s">
        <v>140</v>
      </c>
      <c r="V1" s="77" t="s">
        <v>141</v>
      </c>
      <c r="W1" s="77" t="s">
        <v>142</v>
      </c>
      <c r="X1" s="77" t="s">
        <v>143</v>
      </c>
    </row>
    <row r="2" spans="1:24" ht="14.45">
      <c r="A2" s="77">
        <v>1</v>
      </c>
      <c r="B2" s="78">
        <f>'Expense Claim Form'!$G$12</f>
        <v>0</v>
      </c>
      <c r="C2" s="77"/>
      <c r="D2" s="78" t="str">
        <f>'Expense Claim Form'!$E$7</f>
        <v/>
      </c>
      <c r="E2" s="129" t="s">
        <v>150</v>
      </c>
      <c r="F2" s="78" t="s">
        <v>145</v>
      </c>
      <c r="G2" s="79">
        <f>'Expense Claim Form'!$C67</f>
        <v>0</v>
      </c>
      <c r="H2" s="77"/>
      <c r="I2" s="78" t="s">
        <v>146</v>
      </c>
      <c r="J2" s="77"/>
      <c r="K2" s="78" t="str">
        <f>_xlfn.CONCAT('Expense Claim Form'!E67," ",'Expense Claim Form'!G67," ",'Expense Claim Form'!H67)</f>
        <v xml:space="preserve">  </v>
      </c>
      <c r="L2" s="78">
        <v>0</v>
      </c>
      <c r="M2" s="78" t="str">
        <f>'Expense Claim Form'!K67</f>
        <v/>
      </c>
      <c r="N2" s="78" t="str">
        <f>IFERROR(VLOOKUP('Expense Claim Form'!D67,Validations!B:C,2,0),"")</f>
        <v/>
      </c>
      <c r="O2" s="78">
        <v>1</v>
      </c>
      <c r="P2" s="78">
        <v>1</v>
      </c>
      <c r="Q2" s="78">
        <v>1</v>
      </c>
      <c r="R2" s="78" t="s">
        <v>146</v>
      </c>
      <c r="S2" s="78"/>
      <c r="T2" s="129"/>
      <c r="U2" s="77"/>
      <c r="V2" s="78" t="str">
        <f>'Expense Claim Form'!$E$7</f>
        <v/>
      </c>
      <c r="W2" s="129">
        <v>8000</v>
      </c>
      <c r="X2" s="77">
        <f>'Expense Claim Form'!G$12</f>
        <v>0</v>
      </c>
    </row>
    <row r="3" spans="1:24" ht="14.45">
      <c r="A3" s="77">
        <v>1</v>
      </c>
      <c r="B3" s="78">
        <f>'Expense Claim Form'!$G$12</f>
        <v>0</v>
      </c>
      <c r="C3" s="77"/>
      <c r="D3" s="78" t="str">
        <f>'Expense Claim Form'!$E$7</f>
        <v/>
      </c>
      <c r="E3" s="129" t="s">
        <v>150</v>
      </c>
      <c r="F3" s="78" t="s">
        <v>145</v>
      </c>
      <c r="G3" s="79">
        <f>'Expense Claim Form'!$C68</f>
        <v>0</v>
      </c>
      <c r="H3" s="77"/>
      <c r="I3" s="78" t="s">
        <v>146</v>
      </c>
      <c r="J3" s="77"/>
      <c r="K3" s="78" t="str">
        <f>_xlfn.CONCAT('Expense Claim Form'!E68," ",'Expense Claim Form'!G68," ",'Expense Claim Form'!H68)</f>
        <v xml:space="preserve">  </v>
      </c>
      <c r="L3" s="78">
        <v>0</v>
      </c>
      <c r="M3" s="78" t="str">
        <f>'Expense Claim Form'!K68</f>
        <v/>
      </c>
      <c r="N3" s="78" t="str">
        <f>IFERROR(VLOOKUP('Expense Claim Form'!D68,Validations!B:C,2,0),"")</f>
        <v/>
      </c>
      <c r="O3" s="78">
        <v>1</v>
      </c>
      <c r="P3" s="78">
        <v>1</v>
      </c>
      <c r="Q3" s="78">
        <v>2</v>
      </c>
      <c r="R3" s="78" t="s">
        <v>146</v>
      </c>
      <c r="S3" s="78"/>
      <c r="T3" s="129"/>
      <c r="U3" s="77"/>
      <c r="V3" s="78" t="str">
        <f>'Expense Claim Form'!$E$7</f>
        <v/>
      </c>
      <c r="W3" s="129">
        <v>8000</v>
      </c>
      <c r="X3" s="77">
        <f>'Expense Claim Form'!G$12</f>
        <v>0</v>
      </c>
    </row>
    <row r="4" spans="1:24" ht="14.45">
      <c r="A4" s="77">
        <v>1</v>
      </c>
      <c r="B4" s="78">
        <f>'Expense Claim Form'!$G$12</f>
        <v>0</v>
      </c>
      <c r="C4" s="77"/>
      <c r="D4" s="78" t="str">
        <f>'Expense Claim Form'!$E$7</f>
        <v/>
      </c>
      <c r="E4" s="129" t="s">
        <v>150</v>
      </c>
      <c r="F4" s="78" t="s">
        <v>145</v>
      </c>
      <c r="G4" s="79">
        <f>'Expense Claim Form'!$C69</f>
        <v>0</v>
      </c>
      <c r="H4" s="77"/>
      <c r="I4" s="78" t="s">
        <v>146</v>
      </c>
      <c r="J4" s="77"/>
      <c r="K4" s="78" t="str">
        <f>_xlfn.CONCAT('Expense Claim Form'!E69," ",'Expense Claim Form'!G69," ",'Expense Claim Form'!H69)</f>
        <v xml:space="preserve">  </v>
      </c>
      <c r="L4" s="78">
        <v>0</v>
      </c>
      <c r="M4" s="78" t="str">
        <f>'Expense Claim Form'!K69</f>
        <v/>
      </c>
      <c r="N4" s="78" t="str">
        <f>IFERROR(VLOOKUP('Expense Claim Form'!D69,Validations!B:C,2,0),"")</f>
        <v/>
      </c>
      <c r="O4" s="78">
        <v>1</v>
      </c>
      <c r="P4" s="78">
        <v>1</v>
      </c>
      <c r="Q4" s="78">
        <v>3</v>
      </c>
      <c r="R4" s="78" t="s">
        <v>146</v>
      </c>
      <c r="S4" s="78"/>
      <c r="T4" s="129"/>
      <c r="U4" s="77"/>
      <c r="V4" s="78" t="str">
        <f>'Expense Claim Form'!$E$7</f>
        <v/>
      </c>
      <c r="W4" s="129">
        <v>8000</v>
      </c>
      <c r="X4" s="77">
        <f>'Expense Claim Form'!G$12</f>
        <v>0</v>
      </c>
    </row>
    <row r="5" spans="1:24" ht="14.45">
      <c r="A5" s="77">
        <v>1</v>
      </c>
      <c r="B5" s="78">
        <f>'Expense Claim Form'!$G$12</f>
        <v>0</v>
      </c>
      <c r="C5" s="77"/>
      <c r="D5" s="78" t="str">
        <f>'Expense Claim Form'!$E$7</f>
        <v/>
      </c>
      <c r="E5" s="129" t="s">
        <v>150</v>
      </c>
      <c r="F5" s="78" t="s">
        <v>145</v>
      </c>
      <c r="G5" s="79">
        <f>'Expense Claim Form'!$C70</f>
        <v>0</v>
      </c>
      <c r="H5" s="77"/>
      <c r="I5" s="78" t="s">
        <v>146</v>
      </c>
      <c r="J5" s="77"/>
      <c r="K5" s="78" t="str">
        <f>_xlfn.CONCAT('Expense Claim Form'!E70," ",'Expense Claim Form'!G70," ",'Expense Claim Form'!H70)</f>
        <v xml:space="preserve">  </v>
      </c>
      <c r="L5" s="78">
        <v>0</v>
      </c>
      <c r="M5" s="78" t="str">
        <f>'Expense Claim Form'!K70</f>
        <v/>
      </c>
      <c r="N5" s="78" t="str">
        <f>IFERROR(VLOOKUP('Expense Claim Form'!D70,Validations!B:C,2,0),"")</f>
        <v/>
      </c>
      <c r="O5" s="78">
        <v>1</v>
      </c>
      <c r="P5" s="78">
        <v>1</v>
      </c>
      <c r="Q5" s="78">
        <v>4</v>
      </c>
      <c r="R5" s="78" t="s">
        <v>146</v>
      </c>
      <c r="S5" s="78"/>
      <c r="T5" s="129"/>
      <c r="U5" s="77"/>
      <c r="V5" s="78" t="str">
        <f>'Expense Claim Form'!$E$7</f>
        <v/>
      </c>
      <c r="W5" s="129">
        <v>8000</v>
      </c>
      <c r="X5" s="77">
        <f>'Expense Claim Form'!G$12</f>
        <v>0</v>
      </c>
    </row>
    <row r="6" spans="1:24" ht="14.45">
      <c r="A6" s="77">
        <v>1</v>
      </c>
      <c r="B6" s="78">
        <f>'Expense Claim Form'!$G$12</f>
        <v>0</v>
      </c>
      <c r="C6" s="77"/>
      <c r="D6" s="78" t="str">
        <f>'Expense Claim Form'!$E$7</f>
        <v/>
      </c>
      <c r="E6" s="129" t="s">
        <v>150</v>
      </c>
      <c r="F6" s="78" t="s">
        <v>145</v>
      </c>
      <c r="G6" s="79">
        <f>'Expense Claim Form'!$C71</f>
        <v>0</v>
      </c>
      <c r="H6" s="77"/>
      <c r="I6" s="78" t="s">
        <v>146</v>
      </c>
      <c r="J6" s="77"/>
      <c r="K6" s="78" t="str">
        <f>_xlfn.CONCAT('Expense Claim Form'!E71," ",'Expense Claim Form'!G71," ",'Expense Claim Form'!H71)</f>
        <v xml:space="preserve">  </v>
      </c>
      <c r="L6" s="78">
        <v>0</v>
      </c>
      <c r="M6" s="78" t="str">
        <f>'Expense Claim Form'!K71</f>
        <v/>
      </c>
      <c r="N6" s="78" t="str">
        <f>IFERROR(VLOOKUP('Expense Claim Form'!D71,Validations!B:C,2,0),"")</f>
        <v/>
      </c>
      <c r="O6" s="78">
        <v>1</v>
      </c>
      <c r="P6" s="78">
        <v>1</v>
      </c>
      <c r="Q6" s="78">
        <v>5</v>
      </c>
      <c r="R6" s="78" t="s">
        <v>146</v>
      </c>
      <c r="S6" s="78"/>
      <c r="T6" s="129"/>
      <c r="U6" s="77"/>
      <c r="V6" s="78" t="str">
        <f>'Expense Claim Form'!$E$7</f>
        <v/>
      </c>
      <c r="W6" s="129">
        <v>8000</v>
      </c>
      <c r="X6" s="77">
        <f>'Expense Claim Form'!G$12</f>
        <v>0</v>
      </c>
    </row>
    <row r="7" spans="1:24" ht="14.45">
      <c r="A7" s="77">
        <v>1</v>
      </c>
      <c r="B7" s="78">
        <f>'Expense Claim Form'!$G$12</f>
        <v>0</v>
      </c>
      <c r="C7" s="77"/>
      <c r="D7" s="78" t="str">
        <f>'Expense Claim Form'!$E$7</f>
        <v/>
      </c>
      <c r="E7" s="129" t="s">
        <v>150</v>
      </c>
      <c r="F7" s="78" t="s">
        <v>145</v>
      </c>
      <c r="G7" s="79">
        <f>'Expense Claim Form'!$C72</f>
        <v>0</v>
      </c>
      <c r="H7" s="77"/>
      <c r="I7" s="78" t="s">
        <v>146</v>
      </c>
      <c r="J7" s="77"/>
      <c r="K7" s="78" t="str">
        <f>_xlfn.CONCAT('Expense Claim Form'!E72," ",'Expense Claim Form'!G72," ",'Expense Claim Form'!H72)</f>
        <v xml:space="preserve">  </v>
      </c>
      <c r="L7" s="78">
        <v>0</v>
      </c>
      <c r="M7" s="78" t="str">
        <f>'Expense Claim Form'!K72</f>
        <v/>
      </c>
      <c r="N7" s="78" t="str">
        <f>IFERROR(VLOOKUP('Expense Claim Form'!D72,Validations!B:C,2,0),"")</f>
        <v/>
      </c>
      <c r="O7" s="78">
        <v>1</v>
      </c>
      <c r="P7" s="78">
        <v>1</v>
      </c>
      <c r="Q7" s="78">
        <v>6</v>
      </c>
      <c r="R7" s="78" t="s">
        <v>146</v>
      </c>
      <c r="S7" s="78"/>
      <c r="T7" s="129"/>
      <c r="U7" s="77"/>
      <c r="V7" s="78" t="str">
        <f>'Expense Claim Form'!$E$7</f>
        <v/>
      </c>
      <c r="W7" s="129">
        <v>8000</v>
      </c>
      <c r="X7" s="77">
        <f>'Expense Claim Form'!G$12</f>
        <v>0</v>
      </c>
    </row>
    <row r="8" spans="1:24" ht="14.45">
      <c r="A8" s="77">
        <v>1</v>
      </c>
      <c r="B8" s="78">
        <f>'Expense Claim Form'!$G$12</f>
        <v>0</v>
      </c>
      <c r="C8" s="77"/>
      <c r="D8" s="78" t="str">
        <f>'Expense Claim Form'!$E$7</f>
        <v/>
      </c>
      <c r="E8" s="129" t="s">
        <v>150</v>
      </c>
      <c r="F8" s="78" t="s">
        <v>145</v>
      </c>
      <c r="G8" s="79">
        <f>'Expense Claim Form'!$C73</f>
        <v>0</v>
      </c>
      <c r="H8" s="77"/>
      <c r="I8" s="78" t="s">
        <v>146</v>
      </c>
      <c r="J8" s="77"/>
      <c r="K8" s="78" t="str">
        <f>_xlfn.CONCAT('Expense Claim Form'!E73," ",'Expense Claim Form'!G73," ",'Expense Claim Form'!H73)</f>
        <v xml:space="preserve">  </v>
      </c>
      <c r="L8" s="78">
        <v>0</v>
      </c>
      <c r="M8" s="78" t="str">
        <f>'Expense Claim Form'!K73</f>
        <v/>
      </c>
      <c r="N8" s="78" t="str">
        <f>IFERROR(VLOOKUP('Expense Claim Form'!D73,Validations!B:C,2,0),"")</f>
        <v/>
      </c>
      <c r="O8" s="78">
        <v>1</v>
      </c>
      <c r="P8" s="78">
        <v>1</v>
      </c>
      <c r="Q8" s="78">
        <v>7</v>
      </c>
      <c r="R8" s="78" t="s">
        <v>146</v>
      </c>
      <c r="S8" s="78"/>
      <c r="T8" s="129"/>
      <c r="U8" s="77"/>
      <c r="V8" s="78" t="str">
        <f>'Expense Claim Form'!$E$7</f>
        <v/>
      </c>
      <c r="W8" s="129">
        <v>8000</v>
      </c>
      <c r="X8" s="77">
        <f>'Expense Claim Form'!G$12</f>
        <v>0</v>
      </c>
    </row>
  </sheetData>
  <pageMargins left="0.7" right="0.7" top="0.75" bottom="0.75" header="0.3" footer="0.3"/>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C871E64-0CA1-42DC-A988-B559C7AF56A6}">
          <x14:formula1>
            <xm:f>Validations!$K$2:$K$6</xm:f>
          </x14:formula1>
          <xm:sqref>E2:E8</xm:sqref>
        </x14:dataValidation>
        <x14:dataValidation type="list" allowBlank="1" showInputMessage="1" showErrorMessage="1" xr:uid="{5935A205-6374-47C6-8FD0-F2DBAAEC6908}">
          <x14:formula1>
            <xm:f>Validations!$I$2:$I$10</xm:f>
          </x14:formula1>
          <xm:sqref>T2:T8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162A2-34DB-48DE-B126-93E205DB227C}">
  <dimension ref="A1:L39"/>
  <sheetViews>
    <sheetView workbookViewId="0">
      <selection activeCell="T2" sqref="T2:T4"/>
    </sheetView>
  </sheetViews>
  <sheetFormatPr defaultRowHeight="12.75" customHeight="1"/>
  <cols>
    <col min="2" max="2" width="48.42578125" customWidth="1"/>
    <col min="3" max="3" width="15.140625" customWidth="1"/>
    <col min="4" max="4" width="10.85546875" customWidth="1"/>
    <col min="5" max="6" width="41.7109375" customWidth="1"/>
    <col min="7" max="7" width="36.85546875" customWidth="1"/>
    <col min="9" max="9" width="9.140625" style="134"/>
    <col min="10" max="10" width="14.85546875" bestFit="1" customWidth="1"/>
    <col min="11" max="11" width="12.42578125" customWidth="1"/>
  </cols>
  <sheetData>
    <row r="1" spans="1:12" s="128" customFormat="1" ht="12.95">
      <c r="B1" s="128" t="s">
        <v>151</v>
      </c>
      <c r="C1" s="128" t="s">
        <v>152</v>
      </c>
      <c r="G1" s="128" t="s">
        <v>153</v>
      </c>
      <c r="H1" s="128" t="s">
        <v>152</v>
      </c>
      <c r="I1" s="132" t="s">
        <v>152</v>
      </c>
      <c r="J1" s="128" t="s">
        <v>154</v>
      </c>
      <c r="K1" s="128" t="s">
        <v>155</v>
      </c>
      <c r="L1" s="128" t="s">
        <v>156</v>
      </c>
    </row>
    <row r="2" spans="1:12" ht="14.45">
      <c r="B2" t="s">
        <v>157</v>
      </c>
      <c r="C2" s="96" t="s">
        <v>158</v>
      </c>
      <c r="D2" s="96"/>
      <c r="E2" t="s">
        <v>157</v>
      </c>
      <c r="F2" s="96" t="s">
        <v>158</v>
      </c>
      <c r="G2" s="127" t="s">
        <v>159</v>
      </c>
      <c r="H2" s="96">
        <v>1010</v>
      </c>
      <c r="I2" s="133" t="s">
        <v>160</v>
      </c>
      <c r="J2" s="77" t="s">
        <v>161</v>
      </c>
      <c r="K2" t="s">
        <v>144</v>
      </c>
      <c r="L2" t="s">
        <v>162</v>
      </c>
    </row>
    <row r="3" spans="1:12" ht="14.45">
      <c r="B3" t="s">
        <v>163</v>
      </c>
      <c r="C3" s="96" t="s">
        <v>164</v>
      </c>
      <c r="D3" s="96"/>
      <c r="E3" t="s">
        <v>163</v>
      </c>
      <c r="F3" s="96" t="s">
        <v>164</v>
      </c>
      <c r="G3" s="127" t="s">
        <v>165</v>
      </c>
      <c r="H3" s="96">
        <v>1020</v>
      </c>
      <c r="I3" s="133" t="s">
        <v>166</v>
      </c>
      <c r="J3" s="77" t="s">
        <v>167</v>
      </c>
      <c r="K3" t="s">
        <v>148</v>
      </c>
      <c r="L3" t="s">
        <v>168</v>
      </c>
    </row>
    <row r="4" spans="1:12" ht="14.45">
      <c r="B4" t="s">
        <v>169</v>
      </c>
      <c r="C4" t="s">
        <v>170</v>
      </c>
      <c r="E4" t="s">
        <v>169</v>
      </c>
      <c r="F4" t="s">
        <v>170</v>
      </c>
      <c r="G4" s="127" t="s">
        <v>171</v>
      </c>
      <c r="H4" s="96">
        <v>1030</v>
      </c>
      <c r="I4" s="133">
        <v>0</v>
      </c>
      <c r="J4" s="77" t="s">
        <v>172</v>
      </c>
      <c r="K4" t="s">
        <v>149</v>
      </c>
      <c r="L4" t="s">
        <v>173</v>
      </c>
    </row>
    <row r="5" spans="1:12" ht="14.45">
      <c r="B5" t="s">
        <v>174</v>
      </c>
      <c r="C5" t="s">
        <v>175</v>
      </c>
      <c r="E5" t="s">
        <v>174</v>
      </c>
      <c r="F5" t="s">
        <v>175</v>
      </c>
      <c r="G5" s="127" t="s">
        <v>176</v>
      </c>
      <c r="H5" s="96">
        <v>2010</v>
      </c>
      <c r="I5" s="133" t="s">
        <v>177</v>
      </c>
      <c r="J5" s="77" t="s">
        <v>178</v>
      </c>
      <c r="K5" t="s">
        <v>147</v>
      </c>
      <c r="L5" t="s">
        <v>179</v>
      </c>
    </row>
    <row r="6" spans="1:12" ht="14.45">
      <c r="B6" t="s">
        <v>180</v>
      </c>
      <c r="C6" s="96" t="s">
        <v>181</v>
      </c>
      <c r="D6" s="96"/>
      <c r="E6" t="s">
        <v>180</v>
      </c>
      <c r="F6" s="96" t="s">
        <v>181</v>
      </c>
      <c r="G6" s="127" t="s">
        <v>182</v>
      </c>
      <c r="H6" s="96">
        <v>2020</v>
      </c>
      <c r="I6" s="133" t="s">
        <v>183</v>
      </c>
      <c r="J6" s="77" t="s">
        <v>184</v>
      </c>
      <c r="K6" t="s">
        <v>150</v>
      </c>
      <c r="L6" t="s">
        <v>185</v>
      </c>
    </row>
    <row r="7" spans="1:12" ht="14.45">
      <c r="B7" t="s">
        <v>186</v>
      </c>
      <c r="C7" t="s">
        <v>187</v>
      </c>
      <c r="E7" t="s">
        <v>186</v>
      </c>
      <c r="F7" t="s">
        <v>187</v>
      </c>
      <c r="G7" s="127" t="s">
        <v>188</v>
      </c>
      <c r="H7" s="96">
        <v>2030</v>
      </c>
      <c r="I7" s="133" t="s">
        <v>189</v>
      </c>
      <c r="J7" s="77" t="s">
        <v>190</v>
      </c>
    </row>
    <row r="8" spans="1:12" ht="14.45">
      <c r="B8" t="s">
        <v>191</v>
      </c>
      <c r="C8" t="s">
        <v>192</v>
      </c>
      <c r="E8" t="s">
        <v>191</v>
      </c>
      <c r="F8" t="s">
        <v>192</v>
      </c>
      <c r="G8" s="127" t="s">
        <v>193</v>
      </c>
      <c r="H8" s="96">
        <v>2040</v>
      </c>
      <c r="I8" s="133" t="s">
        <v>194</v>
      </c>
      <c r="J8" s="77" t="s">
        <v>195</v>
      </c>
    </row>
    <row r="9" spans="1:12" ht="14.45">
      <c r="B9" t="s">
        <v>196</v>
      </c>
      <c r="C9" s="142" t="s">
        <v>197</v>
      </c>
      <c r="D9" s="142"/>
      <c r="E9" t="s">
        <v>196</v>
      </c>
      <c r="F9" s="142" t="s">
        <v>197</v>
      </c>
      <c r="G9" s="127" t="s">
        <v>198</v>
      </c>
      <c r="H9" s="96">
        <v>2050</v>
      </c>
      <c r="I9" s="133" t="s">
        <v>199</v>
      </c>
      <c r="J9" s="77" t="s">
        <v>200</v>
      </c>
    </row>
    <row r="10" spans="1:12" ht="14.45">
      <c r="B10" t="s">
        <v>201</v>
      </c>
      <c r="C10" s="96" t="s">
        <v>202</v>
      </c>
      <c r="D10" s="96"/>
      <c r="E10" t="s">
        <v>201</v>
      </c>
      <c r="F10" s="96" t="s">
        <v>202</v>
      </c>
      <c r="G10" s="127" t="s">
        <v>203</v>
      </c>
      <c r="H10" s="96">
        <v>2060</v>
      </c>
      <c r="I10" s="133" t="s">
        <v>204</v>
      </c>
      <c r="J10" s="77" t="s">
        <v>205</v>
      </c>
    </row>
    <row r="11" spans="1:12" ht="14.45">
      <c r="B11" t="s">
        <v>206</v>
      </c>
      <c r="C11" s="96" t="s">
        <v>207</v>
      </c>
      <c r="D11" s="96"/>
      <c r="E11" t="s">
        <v>206</v>
      </c>
      <c r="F11" s="96" t="s">
        <v>207</v>
      </c>
      <c r="G11" s="127" t="s">
        <v>208</v>
      </c>
      <c r="H11" s="96">
        <v>2070</v>
      </c>
    </row>
    <row r="12" spans="1:12" ht="14.45">
      <c r="B12" t="s">
        <v>209</v>
      </c>
      <c r="C12" s="96" t="s">
        <v>210</v>
      </c>
      <c r="D12" s="96"/>
      <c r="E12" t="s">
        <v>209</v>
      </c>
      <c r="F12" s="96" t="s">
        <v>210</v>
      </c>
      <c r="G12" s="127" t="s">
        <v>211</v>
      </c>
      <c r="H12" s="96">
        <v>2080</v>
      </c>
    </row>
    <row r="13" spans="1:12" ht="14.45">
      <c r="B13" t="s">
        <v>212</v>
      </c>
      <c r="C13" t="s">
        <v>213</v>
      </c>
      <c r="E13" t="s">
        <v>212</v>
      </c>
      <c r="F13" t="s">
        <v>213</v>
      </c>
      <c r="G13" s="127" t="s">
        <v>214</v>
      </c>
      <c r="H13" s="96">
        <v>3010</v>
      </c>
    </row>
    <row r="14" spans="1:12" ht="14.45">
      <c r="A14" t="s">
        <v>215</v>
      </c>
      <c r="B14" t="s">
        <v>216</v>
      </c>
      <c r="C14" t="s">
        <v>217</v>
      </c>
      <c r="D14" t="s">
        <v>218</v>
      </c>
      <c r="E14" t="s">
        <v>219</v>
      </c>
      <c r="F14" t="s">
        <v>220</v>
      </c>
      <c r="G14" s="127" t="s">
        <v>221</v>
      </c>
      <c r="H14" s="96">
        <v>3020</v>
      </c>
    </row>
    <row r="15" spans="1:12" ht="14.45">
      <c r="A15" t="s">
        <v>215</v>
      </c>
      <c r="B15" t="s">
        <v>222</v>
      </c>
      <c r="C15" t="s">
        <v>223</v>
      </c>
      <c r="D15" t="s">
        <v>218</v>
      </c>
      <c r="E15" t="s">
        <v>224</v>
      </c>
      <c r="F15" t="s">
        <v>225</v>
      </c>
      <c r="G15" s="127" t="s">
        <v>226</v>
      </c>
      <c r="H15" s="96">
        <v>4010</v>
      </c>
    </row>
    <row r="16" spans="1:12" ht="14.45">
      <c r="A16" t="s">
        <v>215</v>
      </c>
      <c r="B16" t="s">
        <v>227</v>
      </c>
      <c r="C16" t="s">
        <v>228</v>
      </c>
      <c r="D16" t="s">
        <v>218</v>
      </c>
      <c r="E16" t="s">
        <v>227</v>
      </c>
      <c r="F16" t="s">
        <v>228</v>
      </c>
      <c r="G16" s="127" t="s">
        <v>229</v>
      </c>
      <c r="H16" s="96">
        <v>4020</v>
      </c>
    </row>
    <row r="17" spans="1:8" ht="14.45">
      <c r="A17" t="s">
        <v>215</v>
      </c>
      <c r="B17" t="s">
        <v>230</v>
      </c>
      <c r="C17" t="s">
        <v>231</v>
      </c>
      <c r="D17" t="s">
        <v>218</v>
      </c>
      <c r="E17" t="s">
        <v>232</v>
      </c>
      <c r="F17" t="s">
        <v>233</v>
      </c>
      <c r="G17" s="127" t="s">
        <v>157</v>
      </c>
      <c r="H17" s="96">
        <v>4030</v>
      </c>
    </row>
    <row r="18" spans="1:8" ht="14.45">
      <c r="A18" t="s">
        <v>215</v>
      </c>
      <c r="B18" t="s">
        <v>234</v>
      </c>
      <c r="C18" t="s">
        <v>235</v>
      </c>
      <c r="D18" t="s">
        <v>218</v>
      </c>
      <c r="E18" t="s">
        <v>236</v>
      </c>
      <c r="F18" t="s">
        <v>237</v>
      </c>
      <c r="G18" s="127" t="s">
        <v>238</v>
      </c>
      <c r="H18" s="96">
        <v>4040</v>
      </c>
    </row>
    <row r="19" spans="1:8" ht="14.45">
      <c r="A19" t="s">
        <v>215</v>
      </c>
      <c r="B19" t="s">
        <v>239</v>
      </c>
      <c r="C19" t="s">
        <v>240</v>
      </c>
      <c r="D19" t="s">
        <v>218</v>
      </c>
      <c r="E19" t="s">
        <v>241</v>
      </c>
      <c r="F19" t="s">
        <v>242</v>
      </c>
      <c r="G19" s="127" t="s">
        <v>243</v>
      </c>
      <c r="H19" s="96">
        <v>4050</v>
      </c>
    </row>
    <row r="20" spans="1:8" ht="15.95">
      <c r="A20" t="s">
        <v>215</v>
      </c>
      <c r="B20" s="141" t="s">
        <v>244</v>
      </c>
      <c r="C20" t="s">
        <v>245</v>
      </c>
      <c r="D20" t="s">
        <v>218</v>
      </c>
      <c r="E20" s="141" t="s">
        <v>246</v>
      </c>
      <c r="F20" t="s">
        <v>247</v>
      </c>
      <c r="G20" s="127" t="s">
        <v>248</v>
      </c>
      <c r="H20" s="96">
        <v>4060</v>
      </c>
    </row>
    <row r="21" spans="1:8" ht="15.95">
      <c r="A21" t="s">
        <v>215</v>
      </c>
      <c r="B21" s="141" t="s">
        <v>249</v>
      </c>
      <c r="C21" t="s">
        <v>250</v>
      </c>
      <c r="D21" t="s">
        <v>218</v>
      </c>
      <c r="E21" s="141" t="s">
        <v>251</v>
      </c>
      <c r="F21" t="s">
        <v>252</v>
      </c>
      <c r="G21" s="127" t="s">
        <v>253</v>
      </c>
      <c r="H21" s="96">
        <v>4070</v>
      </c>
    </row>
    <row r="22" spans="1:8" ht="15.95">
      <c r="A22" t="s">
        <v>215</v>
      </c>
      <c r="B22" s="141" t="s">
        <v>254</v>
      </c>
      <c r="C22" t="s">
        <v>255</v>
      </c>
      <c r="D22" t="s">
        <v>218</v>
      </c>
      <c r="E22" s="141" t="s">
        <v>256</v>
      </c>
      <c r="F22" t="s">
        <v>257</v>
      </c>
      <c r="G22" s="127" t="s">
        <v>258</v>
      </c>
      <c r="H22" s="96">
        <v>4080</v>
      </c>
    </row>
    <row r="23" spans="1:8" ht="15.95">
      <c r="A23" t="s">
        <v>215</v>
      </c>
      <c r="B23" s="141" t="s">
        <v>259</v>
      </c>
      <c r="C23" t="s">
        <v>260</v>
      </c>
      <c r="D23" t="s">
        <v>218</v>
      </c>
      <c r="E23" s="141" t="s">
        <v>261</v>
      </c>
      <c r="F23" t="s">
        <v>262</v>
      </c>
      <c r="G23" s="127" t="s">
        <v>263</v>
      </c>
      <c r="H23" s="96">
        <v>5010</v>
      </c>
    </row>
    <row r="24" spans="1:8" ht="14.45">
      <c r="G24" s="127" t="s">
        <v>264</v>
      </c>
      <c r="H24" s="96">
        <v>5020</v>
      </c>
    </row>
    <row r="25" spans="1:8" ht="14.45">
      <c r="G25" s="127" t="s">
        <v>265</v>
      </c>
      <c r="H25" s="96">
        <v>5030</v>
      </c>
    </row>
    <row r="26" spans="1:8" ht="14.45">
      <c r="A26" t="s">
        <v>266</v>
      </c>
      <c r="B26" t="s">
        <v>267</v>
      </c>
      <c r="C26" t="s">
        <v>268</v>
      </c>
      <c r="G26" s="127" t="s">
        <v>269</v>
      </c>
      <c r="H26" s="96">
        <v>6010</v>
      </c>
    </row>
    <row r="27" spans="1:8" ht="14.45">
      <c r="G27" s="127" t="s">
        <v>270</v>
      </c>
      <c r="H27" s="96">
        <v>6020</v>
      </c>
    </row>
    <row r="28" spans="1:8" ht="12.6"/>
    <row r="29" spans="1:8" ht="12.6">
      <c r="A29" t="s">
        <v>271</v>
      </c>
      <c r="B29" t="s">
        <v>272</v>
      </c>
      <c r="C29" t="s">
        <v>273</v>
      </c>
    </row>
    <row r="30" spans="1:8" ht="12.6"/>
    <row r="31" spans="1:8" ht="12.6"/>
    <row r="32" spans="1:8" ht="12.6"/>
    <row r="33" ht="12.6"/>
    <row r="34" ht="12.6"/>
    <row r="35" ht="12.6"/>
    <row r="36" ht="12.6"/>
    <row r="37" ht="12.6"/>
    <row r="38" ht="12.6"/>
    <row r="39" ht="12.6"/>
  </sheetData>
  <sortState xmlns:xlrd2="http://schemas.microsoft.com/office/spreadsheetml/2017/richdata2" ref="E2:F10">
    <sortCondition ref="E2:E10"/>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48"/>
  <sheetViews>
    <sheetView showGridLines="0" view="pageBreakPreview" zoomScaleNormal="100" zoomScaleSheetLayoutView="100" workbookViewId="0">
      <selection activeCell="V14" sqref="V14"/>
    </sheetView>
  </sheetViews>
  <sheetFormatPr defaultColWidth="9.140625" defaultRowHeight="12.6"/>
  <cols>
    <col min="1" max="2" width="1.140625" style="1" customWidth="1"/>
    <col min="3" max="3" width="14.28515625" style="1" customWidth="1"/>
    <col min="4" max="4" width="37.140625" style="1" customWidth="1"/>
    <col min="5" max="5" width="3.85546875" style="1" customWidth="1"/>
    <col min="6" max="7" width="12.5703125" style="1" customWidth="1"/>
    <col min="8" max="9" width="4.7109375" style="1" customWidth="1"/>
    <col min="10" max="10" width="4.7109375" style="6" customWidth="1"/>
    <col min="11" max="12" width="4.7109375" style="1" customWidth="1"/>
    <col min="13" max="13" width="4.7109375" style="6" customWidth="1"/>
    <col min="14" max="16" width="4.7109375" style="1" customWidth="1"/>
    <col min="17" max="17" width="1.140625" style="1" customWidth="1"/>
    <col min="18" max="16384" width="9.140625" style="1"/>
  </cols>
  <sheetData>
    <row r="1" spans="2:16" ht="7.5" customHeight="1"/>
    <row r="2" spans="2:16" ht="17.45">
      <c r="H2" s="2"/>
      <c r="I2" s="2"/>
      <c r="J2" s="2"/>
      <c r="K2" s="2"/>
      <c r="L2" s="2"/>
      <c r="M2" s="2"/>
    </row>
    <row r="3" spans="2:16" ht="17.45">
      <c r="C3" s="3" t="s">
        <v>274</v>
      </c>
      <c r="H3" s="2"/>
      <c r="I3" s="2"/>
      <c r="J3" s="2"/>
      <c r="K3" s="2"/>
      <c r="L3" s="2"/>
      <c r="M3" s="2"/>
    </row>
    <row r="4" spans="2:16" ht="17.45">
      <c r="C4" s="4" t="s">
        <v>275</v>
      </c>
      <c r="H4" s="2"/>
      <c r="I4" s="2"/>
      <c r="J4" s="2"/>
      <c r="K4" s="2"/>
      <c r="L4" s="2"/>
      <c r="M4" s="2"/>
    </row>
    <row r="5" spans="2:16" ht="17.45">
      <c r="H5" s="2"/>
      <c r="I5" s="2"/>
      <c r="J5" s="2"/>
      <c r="K5" s="2"/>
      <c r="L5" s="2"/>
      <c r="M5" s="2"/>
    </row>
    <row r="6" spans="2:16" ht="20.100000000000001">
      <c r="B6" s="10"/>
      <c r="C6" s="5" t="s">
        <v>83</v>
      </c>
      <c r="D6" s="285" t="s">
        <v>87</v>
      </c>
      <c r="E6" s="286"/>
    </row>
    <row r="8" spans="2:16" ht="12.95">
      <c r="C8" s="7" t="s">
        <v>276</v>
      </c>
    </row>
    <row r="9" spans="2:16" ht="20.100000000000001">
      <c r="B9" s="10"/>
      <c r="C9" s="8" t="s">
        <v>86</v>
      </c>
      <c r="D9" s="285" t="s">
        <v>87</v>
      </c>
      <c r="E9" s="286"/>
      <c r="F9" s="282"/>
      <c r="G9" s="260"/>
      <c r="H9" s="261"/>
      <c r="I9" s="261"/>
      <c r="J9" s="261"/>
      <c r="K9" s="261"/>
      <c r="L9" s="261"/>
      <c r="M9" s="261"/>
      <c r="N9" s="261"/>
      <c r="O9" s="261"/>
      <c r="P9" s="262"/>
    </row>
    <row r="10" spans="2:16" ht="20.100000000000001">
      <c r="B10" s="10"/>
      <c r="C10" s="8" t="s">
        <v>91</v>
      </c>
      <c r="D10" s="285" t="s">
        <v>87</v>
      </c>
      <c r="E10" s="286"/>
      <c r="F10" s="283"/>
      <c r="G10" s="260"/>
      <c r="H10" s="261"/>
      <c r="I10" s="261"/>
      <c r="J10" s="261"/>
      <c r="K10" s="261"/>
      <c r="L10" s="261"/>
      <c r="M10" s="261"/>
      <c r="N10" s="261"/>
      <c r="O10" s="261"/>
      <c r="P10" s="262"/>
    </row>
    <row r="11" spans="2:16" ht="20.100000000000001">
      <c r="B11" s="10"/>
      <c r="C11" s="13" t="s">
        <v>277</v>
      </c>
      <c r="D11" s="285" t="s">
        <v>87</v>
      </c>
      <c r="E11" s="286"/>
      <c r="F11" s="283"/>
      <c r="G11" s="260"/>
      <c r="H11" s="261"/>
      <c r="I11" s="261"/>
      <c r="J11" s="261"/>
      <c r="K11" s="261"/>
      <c r="L11" s="261"/>
      <c r="M11" s="261"/>
      <c r="N11" s="261"/>
      <c r="O11" s="261"/>
      <c r="P11" s="262"/>
    </row>
    <row r="12" spans="2:16" ht="20.100000000000001">
      <c r="B12" s="10"/>
      <c r="C12" s="8" t="s">
        <v>278</v>
      </c>
      <c r="D12" s="287"/>
      <c r="E12" s="288"/>
      <c r="F12" s="284"/>
      <c r="G12" s="260"/>
      <c r="H12" s="261"/>
      <c r="I12" s="261"/>
      <c r="J12" s="261"/>
      <c r="K12" s="261"/>
      <c r="L12" s="261"/>
      <c r="M12" s="261"/>
      <c r="N12" s="261"/>
      <c r="O12" s="261"/>
      <c r="P12" s="262"/>
    </row>
    <row r="13" spans="2:16" ht="20.100000000000001">
      <c r="B13" s="10"/>
      <c r="C13" s="8" t="s">
        <v>90</v>
      </c>
      <c r="D13" s="291" t="s">
        <v>87</v>
      </c>
      <c r="E13" s="245"/>
      <c r="F13" s="9" t="s">
        <v>279</v>
      </c>
      <c r="G13" s="260"/>
      <c r="H13" s="261"/>
      <c r="I13" s="261"/>
      <c r="J13" s="261"/>
      <c r="K13" s="261"/>
      <c r="L13" s="261"/>
      <c r="M13" s="261"/>
      <c r="N13" s="261"/>
      <c r="O13" s="261"/>
      <c r="P13" s="262"/>
    </row>
    <row r="14" spans="2:16" ht="26.25" customHeight="1" thickBot="1">
      <c r="B14" s="12"/>
      <c r="C14" s="8" t="s">
        <v>280</v>
      </c>
      <c r="D14" s="289"/>
      <c r="E14" s="290"/>
      <c r="F14" s="246" t="s">
        <v>93</v>
      </c>
      <c r="G14" s="69" t="s">
        <v>94</v>
      </c>
      <c r="H14" s="27" t="s">
        <v>87</v>
      </c>
      <c r="I14" s="27" t="s">
        <v>87</v>
      </c>
      <c r="J14" s="28" t="s">
        <v>281</v>
      </c>
      <c r="K14" s="27" t="s">
        <v>87</v>
      </c>
      <c r="L14" s="27" t="s">
        <v>87</v>
      </c>
      <c r="M14" s="28" t="s">
        <v>281</v>
      </c>
      <c r="N14" s="27" t="s">
        <v>87</v>
      </c>
      <c r="O14" s="11" t="s">
        <v>87</v>
      </c>
      <c r="P14" s="14"/>
    </row>
    <row r="15" spans="2:16" ht="26.25" customHeight="1" thickBot="1">
      <c r="B15" s="12"/>
      <c r="C15" s="252" t="s">
        <v>282</v>
      </c>
      <c r="D15" s="253"/>
      <c r="E15" s="31" t="s">
        <v>87</v>
      </c>
      <c r="F15" s="247"/>
      <c r="G15" s="70" t="s">
        <v>96</v>
      </c>
      <c r="H15" s="27" t="s">
        <v>87</v>
      </c>
      <c r="I15" s="27" t="s">
        <v>87</v>
      </c>
      <c r="J15" s="27" t="s">
        <v>87</v>
      </c>
      <c r="K15" s="27" t="s">
        <v>87</v>
      </c>
      <c r="L15" s="27" t="s">
        <v>87</v>
      </c>
      <c r="M15" s="27" t="s">
        <v>87</v>
      </c>
      <c r="N15" s="27" t="s">
        <v>87</v>
      </c>
      <c r="O15" s="11" t="s">
        <v>87</v>
      </c>
      <c r="P15" s="14"/>
    </row>
    <row r="16" spans="2:16" ht="26.25" customHeight="1">
      <c r="B16" s="12"/>
      <c r="C16" s="13"/>
      <c r="D16" s="244"/>
      <c r="E16" s="245"/>
      <c r="F16" s="246" t="s">
        <v>97</v>
      </c>
      <c r="G16" s="70" t="s">
        <v>98</v>
      </c>
      <c r="H16" s="249"/>
      <c r="I16" s="250"/>
      <c r="J16" s="250"/>
      <c r="K16" s="250"/>
      <c r="L16" s="250"/>
      <c r="M16" s="250"/>
      <c r="N16" s="250"/>
      <c r="O16" s="250"/>
      <c r="P16" s="251"/>
    </row>
    <row r="17" spans="2:16" ht="26.25" customHeight="1">
      <c r="B17" s="12"/>
      <c r="C17" s="13"/>
      <c r="D17" s="244"/>
      <c r="E17" s="245"/>
      <c r="F17" s="248"/>
      <c r="G17" s="70" t="s">
        <v>99</v>
      </c>
      <c r="H17" s="249"/>
      <c r="I17" s="250"/>
      <c r="J17" s="250"/>
      <c r="K17" s="250"/>
      <c r="L17" s="250"/>
      <c r="M17" s="250"/>
      <c r="N17" s="250"/>
      <c r="O17" s="250"/>
      <c r="P17" s="251"/>
    </row>
    <row r="19" spans="2:16" ht="12.95">
      <c r="C19" s="7" t="s">
        <v>283</v>
      </c>
    </row>
    <row r="20" spans="2:16" s="7" customFormat="1" ht="23.1">
      <c r="B20" s="29"/>
      <c r="C20" s="71" t="s">
        <v>284</v>
      </c>
      <c r="D20" s="71" t="s">
        <v>285</v>
      </c>
      <c r="E20" s="72"/>
      <c r="F20" s="73" t="s">
        <v>286</v>
      </c>
      <c r="G20" s="74" t="s">
        <v>287</v>
      </c>
      <c r="H20" s="279" t="s">
        <v>288</v>
      </c>
      <c r="I20" s="280"/>
      <c r="J20" s="280"/>
      <c r="K20" s="263" t="s">
        <v>112</v>
      </c>
      <c r="L20" s="264"/>
      <c r="M20" s="265"/>
      <c r="N20" s="266" t="s">
        <v>289</v>
      </c>
      <c r="O20" s="267"/>
      <c r="P20" s="268"/>
    </row>
    <row r="21" spans="2:16" s="16" customFormat="1" ht="27.6">
      <c r="B21" s="15"/>
      <c r="C21" s="26"/>
      <c r="D21" s="272" t="s">
        <v>87</v>
      </c>
      <c r="E21" s="273"/>
      <c r="F21" s="17"/>
      <c r="G21" s="17"/>
      <c r="H21" s="272"/>
      <c r="I21" s="281"/>
      <c r="J21" s="273"/>
      <c r="K21" s="254"/>
      <c r="L21" s="255"/>
      <c r="M21" s="256"/>
      <c r="N21" s="235" t="s">
        <v>87</v>
      </c>
      <c r="O21" s="236"/>
      <c r="P21" s="237"/>
    </row>
    <row r="22" spans="2:16" s="16" customFormat="1" ht="27.6" customHeight="1">
      <c r="B22" s="15"/>
      <c r="C22" s="26"/>
      <c r="D22" s="272" t="s">
        <v>87</v>
      </c>
      <c r="E22" s="273"/>
      <c r="F22" s="17"/>
      <c r="G22" s="17"/>
      <c r="H22" s="272"/>
      <c r="I22" s="281"/>
      <c r="J22" s="273"/>
      <c r="K22" s="254"/>
      <c r="L22" s="255"/>
      <c r="M22" s="256"/>
      <c r="N22" s="235"/>
      <c r="O22" s="236"/>
      <c r="P22" s="237"/>
    </row>
    <row r="23" spans="2:16" s="16" customFormat="1" ht="27.6" customHeight="1">
      <c r="B23" s="15"/>
      <c r="C23" s="26"/>
      <c r="D23" s="272"/>
      <c r="E23" s="273"/>
      <c r="F23" s="17"/>
      <c r="G23" s="17"/>
      <c r="H23" s="272"/>
      <c r="I23" s="281"/>
      <c r="J23" s="273"/>
      <c r="K23" s="254"/>
      <c r="L23" s="255"/>
      <c r="M23" s="256"/>
      <c r="N23" s="235"/>
      <c r="O23" s="236"/>
      <c r="P23" s="237"/>
    </row>
    <row r="24" spans="2:16" s="16" customFormat="1" ht="27.6" customHeight="1">
      <c r="B24" s="15"/>
      <c r="C24" s="26"/>
      <c r="D24" s="272"/>
      <c r="E24" s="273"/>
      <c r="F24" s="17"/>
      <c r="G24" s="17"/>
      <c r="H24" s="272"/>
      <c r="I24" s="281"/>
      <c r="J24" s="273"/>
      <c r="K24" s="254"/>
      <c r="L24" s="255"/>
      <c r="M24" s="256"/>
      <c r="N24" s="235"/>
      <c r="O24" s="236"/>
      <c r="P24" s="237"/>
    </row>
    <row r="25" spans="2:16" s="16" customFormat="1" ht="27.6" customHeight="1">
      <c r="B25" s="15"/>
      <c r="C25" s="26"/>
      <c r="D25" s="272"/>
      <c r="E25" s="273"/>
      <c r="F25" s="17"/>
      <c r="G25" s="17"/>
      <c r="H25" s="272"/>
      <c r="I25" s="281"/>
      <c r="J25" s="273"/>
      <c r="K25" s="254"/>
      <c r="L25" s="255"/>
      <c r="M25" s="256"/>
      <c r="N25" s="235"/>
      <c r="O25" s="236"/>
      <c r="P25" s="237"/>
    </row>
    <row r="26" spans="2:16" s="16" customFormat="1" ht="27.6" customHeight="1">
      <c r="B26" s="15"/>
      <c r="C26" s="26"/>
      <c r="D26" s="272"/>
      <c r="E26" s="273"/>
      <c r="F26" s="17"/>
      <c r="G26" s="17"/>
      <c r="H26" s="272"/>
      <c r="I26" s="281"/>
      <c r="J26" s="273"/>
      <c r="K26" s="254"/>
      <c r="L26" s="255"/>
      <c r="M26" s="256"/>
      <c r="N26" s="235"/>
      <c r="O26" s="236"/>
      <c r="P26" s="237"/>
    </row>
    <row r="27" spans="2:16" s="16" customFormat="1" ht="27.6" customHeight="1">
      <c r="B27" s="15"/>
      <c r="C27" s="23"/>
      <c r="D27" s="272"/>
      <c r="E27" s="273"/>
      <c r="F27" s="17"/>
      <c r="G27" s="17"/>
      <c r="H27" s="272"/>
      <c r="I27" s="281"/>
      <c r="J27" s="273"/>
      <c r="K27" s="254"/>
      <c r="L27" s="255"/>
      <c r="M27" s="256"/>
      <c r="N27" s="235"/>
      <c r="O27" s="236"/>
      <c r="P27" s="237"/>
    </row>
    <row r="28" spans="2:16" s="16" customFormat="1">
      <c r="J28" s="18"/>
      <c r="M28" s="18"/>
      <c r="N28" s="19"/>
      <c r="O28" s="19"/>
      <c r="P28" s="19"/>
    </row>
    <row r="29" spans="2:16" s="16" customFormat="1" ht="12.95">
      <c r="C29" s="20" t="s">
        <v>290</v>
      </c>
      <c r="J29" s="18"/>
      <c r="M29" s="18"/>
      <c r="N29" s="19"/>
      <c r="O29" s="19"/>
      <c r="P29" s="19"/>
    </row>
    <row r="30" spans="2:16" s="7" customFormat="1" ht="23.1">
      <c r="B30" s="29"/>
      <c r="C30" s="266" t="s">
        <v>156</v>
      </c>
      <c r="D30" s="267"/>
      <c r="E30" s="267"/>
      <c r="F30" s="267"/>
      <c r="G30" s="268"/>
      <c r="H30" s="266" t="s">
        <v>291</v>
      </c>
      <c r="I30" s="267"/>
      <c r="J30" s="268"/>
      <c r="K30" s="266" t="s">
        <v>292</v>
      </c>
      <c r="L30" s="267"/>
      <c r="M30" s="268"/>
      <c r="N30" s="266" t="s">
        <v>289</v>
      </c>
      <c r="O30" s="267"/>
      <c r="P30" s="268"/>
    </row>
    <row r="31" spans="2:16" s="16" customFormat="1" ht="27.6">
      <c r="B31" s="15"/>
      <c r="C31" s="272" t="s">
        <v>87</v>
      </c>
      <c r="D31" s="281"/>
      <c r="E31" s="281"/>
      <c r="F31" s="281"/>
      <c r="G31" s="273"/>
      <c r="H31" s="257"/>
      <c r="I31" s="258"/>
      <c r="J31" s="259"/>
      <c r="K31" s="257"/>
      <c r="L31" s="258"/>
      <c r="M31" s="259"/>
      <c r="N31" s="235" t="s">
        <v>87</v>
      </c>
      <c r="O31" s="236"/>
      <c r="P31" s="237"/>
    </row>
    <row r="32" spans="2:16" s="16" customFormat="1" ht="27.6">
      <c r="B32" s="15"/>
      <c r="C32" s="272"/>
      <c r="D32" s="281"/>
      <c r="E32" s="281"/>
      <c r="F32" s="281"/>
      <c r="G32" s="273"/>
      <c r="H32" s="257"/>
      <c r="I32" s="258"/>
      <c r="J32" s="259"/>
      <c r="K32" s="257"/>
      <c r="L32" s="258"/>
      <c r="M32" s="259"/>
      <c r="N32" s="235"/>
      <c r="O32" s="236"/>
      <c r="P32" s="237"/>
    </row>
    <row r="33" spans="2:16" s="16" customFormat="1" ht="27.6">
      <c r="B33" s="15"/>
      <c r="C33" s="272"/>
      <c r="D33" s="281"/>
      <c r="E33" s="281"/>
      <c r="F33" s="281"/>
      <c r="G33" s="273"/>
      <c r="H33" s="257"/>
      <c r="I33" s="258"/>
      <c r="J33" s="259"/>
      <c r="K33" s="257"/>
      <c r="L33" s="258"/>
      <c r="M33" s="259"/>
      <c r="N33" s="235"/>
      <c r="O33" s="236"/>
      <c r="P33" s="237"/>
    </row>
    <row r="34" spans="2:16" s="16" customFormat="1" ht="27.6">
      <c r="B34" s="15"/>
      <c r="C34" s="272"/>
      <c r="D34" s="281"/>
      <c r="E34" s="281"/>
      <c r="F34" s="281"/>
      <c r="G34" s="273"/>
      <c r="H34" s="257"/>
      <c r="I34" s="258"/>
      <c r="J34" s="259"/>
      <c r="K34" s="257"/>
      <c r="L34" s="258"/>
      <c r="M34" s="259"/>
      <c r="N34" s="235"/>
      <c r="O34" s="236"/>
      <c r="P34" s="237"/>
    </row>
    <row r="35" spans="2:16" s="16" customFormat="1" ht="27.6">
      <c r="B35" s="15"/>
      <c r="C35" s="272"/>
      <c r="D35" s="281"/>
      <c r="E35" s="281"/>
      <c r="F35" s="281"/>
      <c r="G35" s="273"/>
      <c r="H35" s="257"/>
      <c r="I35" s="258"/>
      <c r="J35" s="259"/>
      <c r="K35" s="257"/>
      <c r="L35" s="258"/>
      <c r="M35" s="259"/>
      <c r="N35" s="235"/>
      <c r="O35" s="236"/>
      <c r="P35" s="237"/>
    </row>
    <row r="36" spans="2:16" s="16" customFormat="1" ht="27.6">
      <c r="B36" s="15"/>
      <c r="C36" s="272"/>
      <c r="D36" s="281"/>
      <c r="E36" s="281"/>
      <c r="F36" s="281"/>
      <c r="G36" s="273"/>
      <c r="H36" s="257"/>
      <c r="I36" s="258"/>
      <c r="J36" s="259"/>
      <c r="K36" s="257"/>
      <c r="L36" s="258"/>
      <c r="M36" s="259"/>
      <c r="N36" s="235"/>
      <c r="O36" s="236"/>
      <c r="P36" s="237"/>
    </row>
    <row r="37" spans="2:16" s="16" customFormat="1" ht="27.6">
      <c r="B37" s="15"/>
      <c r="C37" s="272"/>
      <c r="D37" s="281"/>
      <c r="E37" s="281"/>
      <c r="F37" s="281"/>
      <c r="G37" s="273"/>
      <c r="H37" s="257"/>
      <c r="I37" s="258"/>
      <c r="J37" s="259"/>
      <c r="K37" s="257"/>
      <c r="L37" s="258"/>
      <c r="M37" s="259"/>
      <c r="N37" s="235"/>
      <c r="O37" s="236"/>
      <c r="P37" s="237"/>
    </row>
    <row r="38" spans="2:16" s="16" customFormat="1" ht="27.6">
      <c r="B38" s="15"/>
      <c r="C38" s="272"/>
      <c r="D38" s="281"/>
      <c r="E38" s="281"/>
      <c r="F38" s="281"/>
      <c r="G38" s="273"/>
      <c r="H38" s="257"/>
      <c r="I38" s="258"/>
      <c r="J38" s="259"/>
      <c r="K38" s="257"/>
      <c r="L38" s="258"/>
      <c r="M38" s="259"/>
      <c r="N38" s="235"/>
      <c r="O38" s="236"/>
      <c r="P38" s="237"/>
    </row>
    <row r="39" spans="2:16" s="16" customFormat="1" ht="25.5" thickBot="1">
      <c r="B39" s="21"/>
      <c r="J39" s="18"/>
      <c r="M39" s="30" t="s">
        <v>119</v>
      </c>
      <c r="N39" s="238" t="str">
        <f>IF(SUM(N21:N38)=0,"",SUM(N21:N38))</f>
        <v/>
      </c>
      <c r="O39" s="239"/>
      <c r="P39" s="240"/>
    </row>
    <row r="40" spans="2:16" s="16" customFormat="1" ht="24.95">
      <c r="B40" s="21"/>
      <c r="C40" s="68" t="s">
        <v>293</v>
      </c>
      <c r="D40" s="272" t="s">
        <v>87</v>
      </c>
      <c r="E40" s="273"/>
      <c r="F40" s="66" t="s">
        <v>284</v>
      </c>
      <c r="G40" s="23" t="s">
        <v>87</v>
      </c>
      <c r="J40" s="18"/>
      <c r="M40" s="22" t="s">
        <v>294</v>
      </c>
      <c r="N40" s="235"/>
      <c r="O40" s="236"/>
      <c r="P40" s="237"/>
    </row>
    <row r="41" spans="2:16" s="16" customFormat="1" ht="25.5" thickBot="1">
      <c r="B41" s="21"/>
      <c r="C41" s="67" t="s">
        <v>295</v>
      </c>
      <c r="D41" s="272"/>
      <c r="E41" s="273"/>
      <c r="F41" s="66" t="s">
        <v>284</v>
      </c>
      <c r="G41" s="23"/>
      <c r="J41" s="18"/>
      <c r="M41" s="30" t="s">
        <v>296</v>
      </c>
      <c r="N41" s="241" t="str">
        <f>IF(N39="","",N39-N40)</f>
        <v/>
      </c>
      <c r="O41" s="242"/>
      <c r="P41" s="243"/>
    </row>
    <row r="42" spans="2:16" s="16" customFormat="1"/>
    <row r="43" spans="2:16" s="16" customFormat="1">
      <c r="C43" s="274"/>
      <c r="D43" s="274"/>
      <c r="J43" s="18"/>
      <c r="M43" s="18"/>
    </row>
    <row r="44" spans="2:16" s="16" customFormat="1">
      <c r="C44" s="269" t="s">
        <v>297</v>
      </c>
      <c r="D44" s="269"/>
      <c r="E44" s="269" t="s">
        <v>298</v>
      </c>
      <c r="F44" s="269"/>
      <c r="G44" s="75" t="s">
        <v>299</v>
      </c>
      <c r="J44" s="18"/>
      <c r="M44" s="18"/>
    </row>
    <row r="45" spans="2:16" s="16" customFormat="1" ht="17.45">
      <c r="B45" s="25"/>
      <c r="C45" s="270" t="s">
        <v>87</v>
      </c>
      <c r="D45" s="271"/>
      <c r="E45" s="275"/>
      <c r="F45" s="276"/>
      <c r="G45" s="24"/>
      <c r="J45" s="18"/>
      <c r="M45" s="18"/>
    </row>
    <row r="46" spans="2:16" s="16" customFormat="1" ht="17.45">
      <c r="B46" s="25"/>
      <c r="C46" s="270"/>
      <c r="D46" s="271"/>
      <c r="E46" s="277"/>
      <c r="F46" s="278"/>
      <c r="G46" s="76"/>
      <c r="J46" s="18"/>
      <c r="M46" s="18"/>
    </row>
    <row r="47" spans="2:16" s="16" customFormat="1" ht="17.45">
      <c r="B47" s="25"/>
      <c r="C47" s="270"/>
      <c r="D47" s="271"/>
      <c r="E47" s="275"/>
      <c r="F47" s="276"/>
      <c r="G47" s="24"/>
      <c r="J47" s="18"/>
      <c r="M47" s="18"/>
    </row>
    <row r="48" spans="2:16" s="16" customFormat="1" ht="17.45">
      <c r="B48" s="25"/>
      <c r="C48" s="270"/>
      <c r="D48" s="271"/>
      <c r="E48" s="275"/>
      <c r="F48" s="276"/>
      <c r="G48" s="24"/>
      <c r="J48" s="18"/>
      <c r="M48" s="18"/>
    </row>
  </sheetData>
  <mergeCells count="103">
    <mergeCell ref="K38:M38"/>
    <mergeCell ref="H34:J34"/>
    <mergeCell ref="H35:J35"/>
    <mergeCell ref="H36:J36"/>
    <mergeCell ref="H37:J37"/>
    <mergeCell ref="H38:J38"/>
    <mergeCell ref="H30:J30"/>
    <mergeCell ref="K30:M30"/>
    <mergeCell ref="H31:J31"/>
    <mergeCell ref="H32:J32"/>
    <mergeCell ref="H33:J33"/>
    <mergeCell ref="K31:M31"/>
    <mergeCell ref="K32:M32"/>
    <mergeCell ref="K33:M33"/>
    <mergeCell ref="F9:F12"/>
    <mergeCell ref="G9:P9"/>
    <mergeCell ref="G10:P10"/>
    <mergeCell ref="G11:P11"/>
    <mergeCell ref="G12:P12"/>
    <mergeCell ref="D40:E40"/>
    <mergeCell ref="D41:E41"/>
    <mergeCell ref="D6:E6"/>
    <mergeCell ref="D9:E9"/>
    <mergeCell ref="D10:E10"/>
    <mergeCell ref="D11:E11"/>
    <mergeCell ref="D12:E12"/>
    <mergeCell ref="D14:E14"/>
    <mergeCell ref="D13:E13"/>
    <mergeCell ref="C31:G31"/>
    <mergeCell ref="C32:G32"/>
    <mergeCell ref="C33:G33"/>
    <mergeCell ref="C34:G34"/>
    <mergeCell ref="C35:G35"/>
    <mergeCell ref="C36:G36"/>
    <mergeCell ref="C37:G37"/>
    <mergeCell ref="N25:P25"/>
    <mergeCell ref="N26:P26"/>
    <mergeCell ref="N27:P27"/>
    <mergeCell ref="C47:D47"/>
    <mergeCell ref="C48:D48"/>
    <mergeCell ref="E45:F45"/>
    <mergeCell ref="E46:F46"/>
    <mergeCell ref="E47:F47"/>
    <mergeCell ref="E48:F48"/>
    <mergeCell ref="H20:J20"/>
    <mergeCell ref="H25:J25"/>
    <mergeCell ref="H26:J26"/>
    <mergeCell ref="H27:J27"/>
    <mergeCell ref="H21:J21"/>
    <mergeCell ref="H22:J22"/>
    <mergeCell ref="H23:J23"/>
    <mergeCell ref="H24:J24"/>
    <mergeCell ref="C46:D46"/>
    <mergeCell ref="C38:G38"/>
    <mergeCell ref="C30:G30"/>
    <mergeCell ref="G13:P13"/>
    <mergeCell ref="K20:M20"/>
    <mergeCell ref="N20:P20"/>
    <mergeCell ref="C44:D44"/>
    <mergeCell ref="C45:D45"/>
    <mergeCell ref="E44:F44"/>
    <mergeCell ref="D21:E21"/>
    <mergeCell ref="D22:E22"/>
    <mergeCell ref="D23:E23"/>
    <mergeCell ref="D24:E24"/>
    <mergeCell ref="D25:E25"/>
    <mergeCell ref="D26:E26"/>
    <mergeCell ref="D27:E27"/>
    <mergeCell ref="N30:P30"/>
    <mergeCell ref="C43:D43"/>
    <mergeCell ref="N37:P37"/>
    <mergeCell ref="N38:P38"/>
    <mergeCell ref="N32:P32"/>
    <mergeCell ref="N33:P33"/>
    <mergeCell ref="N34:P34"/>
    <mergeCell ref="N35:P35"/>
    <mergeCell ref="N31:P31"/>
    <mergeCell ref="N21:P21"/>
    <mergeCell ref="N22:P22"/>
    <mergeCell ref="N36:P36"/>
    <mergeCell ref="N39:P39"/>
    <mergeCell ref="N40:P40"/>
    <mergeCell ref="N41:P41"/>
    <mergeCell ref="D16:E16"/>
    <mergeCell ref="F14:F15"/>
    <mergeCell ref="F16:F17"/>
    <mergeCell ref="D17:E17"/>
    <mergeCell ref="H16:P16"/>
    <mergeCell ref="H17:P17"/>
    <mergeCell ref="C15:D15"/>
    <mergeCell ref="N23:P23"/>
    <mergeCell ref="N24:P24"/>
    <mergeCell ref="K25:M25"/>
    <mergeCell ref="K26:M26"/>
    <mergeCell ref="K27:M27"/>
    <mergeCell ref="K21:M21"/>
    <mergeCell ref="K22:M22"/>
    <mergeCell ref="K23:M23"/>
    <mergeCell ref="K24:M24"/>
    <mergeCell ref="K34:M34"/>
    <mergeCell ref="K35:M35"/>
    <mergeCell ref="K36:M36"/>
    <mergeCell ref="K37:M37"/>
  </mergeCells>
  <phoneticPr fontId="0" type="noConversion"/>
  <dataValidations count="1">
    <dataValidation type="list" allowBlank="1" showInputMessage="1" showErrorMessage="1" sqref="H22:J27" xr:uid="{DA5C8821-F945-4F74-8127-EB178D87F843}">
      <formula1>$B$2:$B$6</formula1>
    </dataValidation>
  </dataValidations>
  <hyperlinks>
    <hyperlink ref="D13" r:id="rId1" display="melinda.mattu@jesus.ox.ac.uk" xr:uid="{00000000-0004-0000-0000-000000000000}"/>
  </hyperlinks>
  <pageMargins left="0.55118110236220474" right="0.15748031496062992" top="0.39370078740157483" bottom="0.39370078740157483" header="0.51181102362204722" footer="0.51181102362204722"/>
  <pageSetup paperSize="9" scale="77" orientation="portrait" r:id="rId2"/>
  <headerFooter alignWithMargins="0"/>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FEFA31AF-BD6F-45FB-9CF7-2419EF5E17E8}">
          <x14:formula1>
            <xm:f>Validations!$B$8:$B$15</xm:f>
          </x14:formula1>
          <xm:sqref>H21:J21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C96756C8C0E94E8721DE0F241088DC" ma:contentTypeVersion="4" ma:contentTypeDescription="Create a new document." ma:contentTypeScope="" ma:versionID="8106a9b6bfd07ec4e9fd9eb2bd1778b5">
  <xsd:schema xmlns:xsd="http://www.w3.org/2001/XMLSchema" xmlns:xs="http://www.w3.org/2001/XMLSchema" xmlns:p="http://schemas.microsoft.com/office/2006/metadata/properties" xmlns:ns2="013d9747-27df-4efc-8ec1-8fd42626ff6a" targetNamespace="http://schemas.microsoft.com/office/2006/metadata/properties" ma:root="true" ma:fieldsID="fcb73ab92fb7c8104705135f3e9d439f" ns2:_="">
    <xsd:import namespace="013d9747-27df-4efc-8ec1-8fd42626ff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d9747-27df-4efc-8ec1-8fd42626ff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1C8E58-81B6-4507-BBC7-7BE9074A2EA7}"/>
</file>

<file path=customXml/itemProps2.xml><?xml version="1.0" encoding="utf-8"?>
<ds:datastoreItem xmlns:ds="http://schemas.openxmlformats.org/officeDocument/2006/customXml" ds:itemID="{FD04A9E5-A29B-4B12-B960-9128F2292D64}"/>
</file>

<file path=customXml/itemProps3.xml><?xml version="1.0" encoding="utf-8"?>
<ds:datastoreItem xmlns:ds="http://schemas.openxmlformats.org/officeDocument/2006/customXml" ds:itemID="{9E56CD6E-2034-435F-918F-F93008EF8C81}"/>
</file>

<file path=docProps/app.xml><?xml version="1.0" encoding="utf-8"?>
<Properties xmlns="http://schemas.openxmlformats.org/officeDocument/2006/extended-properties" xmlns:vt="http://schemas.openxmlformats.org/officeDocument/2006/docPropsVTypes">
  <Application>Microsoft Excel Online</Application>
  <Manager/>
  <Company>Jesus College, Oxford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Melinda</dc:creator>
  <cp:keywords/>
  <dc:description/>
  <cp:lastModifiedBy>Richard Towers-Clark</cp:lastModifiedBy>
  <cp:revision/>
  <dcterms:created xsi:type="dcterms:W3CDTF">2007-11-20T14:51:33Z</dcterms:created>
  <dcterms:modified xsi:type="dcterms:W3CDTF">2025-09-09T11:46:13Z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0x010100BEC96756C8C0E94E8721DE0F241088DC</vt:lpwstr>
  </property>
</Properties>
</file>